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5535" windowWidth="19260" windowHeight="5595"/>
  </bookViews>
  <sheets>
    <sheet name="мои" sheetId="1" r:id="rId1"/>
    <sheet name="остальные" sheetId="2" r:id="rId2"/>
    <sheet name="1045-3" sheetId="3" r:id="rId3"/>
    <sheet name="1045-4" sheetId="7" r:id="rId4"/>
    <sheet name="1047-1" sheetId="5" r:id="rId5"/>
    <sheet name="10410" sheetId="6" r:id="rId6"/>
  </sheets>
  <definedNames>
    <definedName name="данные">#REF!</definedName>
  </definedNames>
  <calcPr calcId="125725"/>
</workbook>
</file>

<file path=xl/calcChain.xml><?xml version="1.0" encoding="utf-8"?>
<calcChain xmlns="http://schemas.openxmlformats.org/spreadsheetml/2006/main">
  <c r="AW86" i="1"/>
  <c r="BE62"/>
  <c r="BE63"/>
  <c r="BE64"/>
  <c r="BE65"/>
  <c r="BE66"/>
  <c r="BE67"/>
  <c r="BE68"/>
  <c r="BE69"/>
  <c r="BE70"/>
  <c r="BE61"/>
  <c r="BE33"/>
  <c r="BE34"/>
  <c r="BE35"/>
  <c r="BE36"/>
  <c r="BE37"/>
  <c r="BE38"/>
  <c r="BE39"/>
  <c r="BE40"/>
  <c r="BE41"/>
  <c r="BE32"/>
  <c r="BE6"/>
  <c r="BE7"/>
  <c r="BE8"/>
  <c r="BE9"/>
  <c r="BE10"/>
  <c r="BE11"/>
  <c r="BE12"/>
  <c r="BE5"/>
  <c r="BH62"/>
  <c r="BI62"/>
  <c r="BJ62"/>
  <c r="BK62"/>
  <c r="BH63"/>
  <c r="BI63"/>
  <c r="BJ63"/>
  <c r="BK63"/>
  <c r="BH64"/>
  <c r="BI64"/>
  <c r="BJ64"/>
  <c r="BK64"/>
  <c r="BH65"/>
  <c r="BI65"/>
  <c r="BJ65"/>
  <c r="BK65"/>
  <c r="BH66"/>
  <c r="BI66"/>
  <c r="BJ66"/>
  <c r="BK66"/>
  <c r="BH67"/>
  <c r="BI67"/>
  <c r="BJ67"/>
  <c r="BK67"/>
  <c r="BH68"/>
  <c r="BI68"/>
  <c r="BJ68"/>
  <c r="BK68"/>
  <c r="BH69"/>
  <c r="BI69"/>
  <c r="BJ69"/>
  <c r="BK69"/>
  <c r="BH70"/>
  <c r="BI70"/>
  <c r="BJ70"/>
  <c r="BK70"/>
  <c r="BH35"/>
  <c r="BI35"/>
  <c r="BJ35"/>
  <c r="BK35"/>
  <c r="BH36"/>
  <c r="BI36"/>
  <c r="BJ36"/>
  <c r="BK36"/>
  <c r="BH38"/>
  <c r="BI38"/>
  <c r="BJ38"/>
  <c r="BK38"/>
  <c r="BH40"/>
  <c r="BI40"/>
  <c r="BJ40"/>
  <c r="BK40"/>
  <c r="BH41"/>
  <c r="BI41"/>
  <c r="BJ41"/>
  <c r="BK41"/>
  <c r="BK32"/>
  <c r="BJ32"/>
  <c r="BI32"/>
  <c r="BH32"/>
  <c r="BK7"/>
  <c r="BK8"/>
  <c r="BK9"/>
  <c r="BK10"/>
  <c r="BJ7"/>
  <c r="BJ8"/>
  <c r="BJ9"/>
  <c r="BJ10"/>
  <c r="BI7"/>
  <c r="BI8"/>
  <c r="BI9"/>
  <c r="BI10"/>
  <c r="BH7"/>
  <c r="BH8"/>
  <c r="BH9"/>
  <c r="BH10"/>
  <c r="BB91"/>
  <c r="BA91"/>
  <c r="BB89"/>
  <c r="BA89"/>
  <c r="BB86"/>
  <c r="BC86"/>
  <c r="BA86"/>
  <c r="BB59"/>
  <c r="BA59"/>
  <c r="BB13"/>
  <c r="BC13"/>
  <c r="BA13"/>
  <c r="BF86"/>
  <c r="BF62"/>
  <c r="BF63"/>
  <c r="BF64"/>
  <c r="BF65"/>
  <c r="BF66"/>
  <c r="BF67"/>
  <c r="BF68"/>
  <c r="BF69"/>
  <c r="BF70"/>
  <c r="BF61"/>
  <c r="BF33"/>
  <c r="BF34"/>
  <c r="BF35"/>
  <c r="BF36"/>
  <c r="BF37"/>
  <c r="BF38"/>
  <c r="BF39"/>
  <c r="BF40"/>
  <c r="BF41"/>
  <c r="BF32"/>
  <c r="BF6"/>
  <c r="BF7"/>
  <c r="BF8"/>
  <c r="BF9"/>
  <c r="BF10"/>
  <c r="BF11"/>
  <c r="BF12"/>
  <c r="BF5"/>
  <c r="BD70"/>
  <c r="BD86" s="1"/>
  <c r="BD13"/>
  <c r="BD62"/>
  <c r="BD63"/>
  <c r="BD64"/>
  <c r="BD65"/>
  <c r="BD66"/>
  <c r="BD67"/>
  <c r="BD68"/>
  <c r="BD69"/>
  <c r="BD61"/>
  <c r="BD33"/>
  <c r="BD34"/>
  <c r="BD35"/>
  <c r="BD36"/>
  <c r="BD37"/>
  <c r="BD38"/>
  <c r="BD39"/>
  <c r="BD40"/>
  <c r="BD41"/>
  <c r="BD32"/>
  <c r="BD6"/>
  <c r="BD7"/>
  <c r="BD8"/>
  <c r="BD9"/>
  <c r="BD10"/>
  <c r="BD11"/>
  <c r="BD12"/>
  <c r="BD5"/>
  <c r="AH6"/>
  <c r="AZ81"/>
  <c r="AZ82"/>
  <c r="AZ83"/>
  <c r="X86"/>
  <c r="BA6"/>
  <c r="BB6"/>
  <c r="BB7"/>
  <c r="BB8"/>
  <c r="BB10"/>
  <c r="BB11"/>
  <c r="BA12"/>
  <c r="BA31"/>
  <c r="BB31"/>
  <c r="BC31"/>
  <c r="BC33"/>
  <c r="BC59" s="1"/>
  <c r="BC89" s="1"/>
  <c r="BC91" s="1"/>
  <c r="BA35"/>
  <c r="BB35"/>
  <c r="BC35"/>
  <c r="BB36"/>
  <c r="BC38"/>
  <c r="BB40"/>
  <c r="BA60"/>
  <c r="BB60"/>
  <c r="BC60"/>
  <c r="BA69"/>
  <c r="BA70"/>
  <c r="BB70"/>
  <c r="BC70"/>
  <c r="AD86"/>
  <c r="AC89" s="1"/>
  <c r="AD59"/>
  <c r="BF59" l="1"/>
  <c r="BF13"/>
  <c r="BD59"/>
  <c r="BD89"/>
  <c r="U62"/>
  <c r="U63"/>
  <c r="U64"/>
  <c r="U65"/>
  <c r="U66"/>
  <c r="U67"/>
  <c r="U68"/>
  <c r="U69"/>
  <c r="U70"/>
  <c r="U61"/>
  <c r="U33"/>
  <c r="U34"/>
  <c r="U35"/>
  <c r="U36"/>
  <c r="U37"/>
  <c r="U38"/>
  <c r="U39"/>
  <c r="U40"/>
  <c r="U41"/>
  <c r="U32"/>
  <c r="U6"/>
  <c r="U7"/>
  <c r="U8"/>
  <c r="U9"/>
  <c r="U10"/>
  <c r="U11"/>
  <c r="U12"/>
  <c r="U5"/>
  <c r="S62"/>
  <c r="S63"/>
  <c r="S64"/>
  <c r="S65"/>
  <c r="S66"/>
  <c r="S67"/>
  <c r="S68"/>
  <c r="S69"/>
  <c r="S70"/>
  <c r="S61"/>
  <c r="S33"/>
  <c r="S34"/>
  <c r="S35"/>
  <c r="S36"/>
  <c r="S37"/>
  <c r="S38"/>
  <c r="S39"/>
  <c r="S40"/>
  <c r="S41"/>
  <c r="S32"/>
  <c r="S6"/>
  <c r="S7"/>
  <c r="S8"/>
  <c r="S9"/>
  <c r="S10"/>
  <c r="S11"/>
  <c r="S12"/>
  <c r="S5"/>
  <c r="K33"/>
  <c r="K35"/>
  <c r="K36"/>
  <c r="K37"/>
  <c r="K38"/>
  <c r="K39"/>
  <c r="K40"/>
  <c r="K41"/>
  <c r="AO41" s="1"/>
  <c r="K32"/>
  <c r="K6"/>
  <c r="K7"/>
  <c r="K9"/>
  <c r="K10"/>
  <c r="K11"/>
  <c r="K12"/>
  <c r="K5"/>
  <c r="K62"/>
  <c r="K63"/>
  <c r="K64"/>
  <c r="K65"/>
  <c r="K66"/>
  <c r="K67"/>
  <c r="K68"/>
  <c r="K69"/>
  <c r="AO69" s="1"/>
  <c r="K70"/>
  <c r="K61"/>
  <c r="AT18" i="2"/>
  <c r="AS18"/>
  <c r="AR18"/>
  <c r="AQ18"/>
  <c r="AP18"/>
  <c r="AO18"/>
  <c r="AM18"/>
  <c r="AL18"/>
  <c r="AK18"/>
  <c r="AJ18"/>
  <c r="AV18" s="1"/>
  <c r="U18"/>
  <c r="T18"/>
  <c r="S18"/>
  <c r="K18"/>
  <c r="AN18" s="1"/>
  <c r="AT17"/>
  <c r="AS17"/>
  <c r="AR17"/>
  <c r="AQ17"/>
  <c r="AP17"/>
  <c r="AU17" s="1"/>
  <c r="AO17"/>
  <c r="AM17"/>
  <c r="AL17"/>
  <c r="AK17"/>
  <c r="AJ17"/>
  <c r="U17"/>
  <c r="T17"/>
  <c r="S17"/>
  <c r="K17"/>
  <c r="AN17" s="1"/>
  <c r="AI17" s="1"/>
  <c r="AE17" s="1"/>
  <c r="AT16"/>
  <c r="AS16"/>
  <c r="AR16"/>
  <c r="AQ16"/>
  <c r="AP16"/>
  <c r="AO16"/>
  <c r="AM16"/>
  <c r="AL16"/>
  <c r="AK16"/>
  <c r="AJ16"/>
  <c r="U16"/>
  <c r="T16"/>
  <c r="S16"/>
  <c r="K16"/>
  <c r="AN16" s="1"/>
  <c r="AT15"/>
  <c r="AS15"/>
  <c r="AR15"/>
  <c r="AQ15"/>
  <c r="AP15"/>
  <c r="AU15" s="1"/>
  <c r="AO15"/>
  <c r="AM15"/>
  <c r="AL15"/>
  <c r="AK15"/>
  <c r="AJ15"/>
  <c r="AG15"/>
  <c r="AG16" s="1"/>
  <c r="AG17" s="1"/>
  <c r="AG18" s="1"/>
  <c r="U15"/>
  <c r="T15"/>
  <c r="S15"/>
  <c r="K15"/>
  <c r="AN15" s="1"/>
  <c r="AI15" s="1"/>
  <c r="AE15" s="1"/>
  <c r="C19"/>
  <c r="AT14"/>
  <c r="AS14"/>
  <c r="AR14"/>
  <c r="AQ14"/>
  <c r="AP14"/>
  <c r="AU14" s="1"/>
  <c r="AO14"/>
  <c r="AM14"/>
  <c r="AL14"/>
  <c r="AK14"/>
  <c r="AJ14"/>
  <c r="U14"/>
  <c r="T14"/>
  <c r="S14"/>
  <c r="K14"/>
  <c r="AN14" s="1"/>
  <c r="AW36"/>
  <c r="AV36"/>
  <c r="AX35"/>
  <c r="AX34"/>
  <c r="AW34"/>
  <c r="AV34"/>
  <c r="AX33"/>
  <c r="AW33"/>
  <c r="AV33"/>
  <c r="AX32"/>
  <c r="AW32"/>
  <c r="AV32"/>
  <c r="AX31"/>
  <c r="AW31"/>
  <c r="AV31"/>
  <c r="AX30"/>
  <c r="AW30"/>
  <c r="AV30"/>
  <c r="AX29"/>
  <c r="AW29"/>
  <c r="AV29"/>
  <c r="AX28"/>
  <c r="AW28"/>
  <c r="AV28"/>
  <c r="AX27"/>
  <c r="AW27"/>
  <c r="AV27"/>
  <c r="AX26"/>
  <c r="AW26"/>
  <c r="AV26"/>
  <c r="AX25"/>
  <c r="AW25"/>
  <c r="AV25"/>
  <c r="AX24"/>
  <c r="AW24"/>
  <c r="AV24"/>
  <c r="AX23"/>
  <c r="AW23"/>
  <c r="AV23"/>
  <c r="AX22"/>
  <c r="AW22"/>
  <c r="AV22"/>
  <c r="AX21"/>
  <c r="AW21"/>
  <c r="AV21"/>
  <c r="AX20"/>
  <c r="AW20"/>
  <c r="AV20"/>
  <c r="U20"/>
  <c r="T20"/>
  <c r="S20"/>
  <c r="R20"/>
  <c r="Q20"/>
  <c r="P20"/>
  <c r="O20"/>
  <c r="N20"/>
  <c r="M20"/>
  <c r="L20"/>
  <c r="K20"/>
  <c r="J20"/>
  <c r="I20"/>
  <c r="H20"/>
  <c r="G20"/>
  <c r="F20"/>
  <c r="AD19"/>
  <c r="D19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T13"/>
  <c r="AS13"/>
  <c r="AR13"/>
  <c r="AQ13"/>
  <c r="AP13"/>
  <c r="AO13"/>
  <c r="AM13"/>
  <c r="AL13"/>
  <c r="AK13"/>
  <c r="AJ13"/>
  <c r="U13"/>
  <c r="T13"/>
  <c r="S13"/>
  <c r="K13"/>
  <c r="AN13" s="1"/>
  <c r="AT12"/>
  <c r="AS12"/>
  <c r="AR12"/>
  <c r="AQ12"/>
  <c r="AP12"/>
  <c r="AO12"/>
  <c r="AM12"/>
  <c r="AL12"/>
  <c r="AK12"/>
  <c r="AJ12"/>
  <c r="U12"/>
  <c r="T12"/>
  <c r="S12"/>
  <c r="K12"/>
  <c r="AN12" s="1"/>
  <c r="AT11"/>
  <c r="AS11"/>
  <c r="AR11"/>
  <c r="AQ11"/>
  <c r="AP11"/>
  <c r="AO11"/>
  <c r="AM11"/>
  <c r="AL11"/>
  <c r="AK11"/>
  <c r="AJ11"/>
  <c r="U11"/>
  <c r="T11"/>
  <c r="S11"/>
  <c r="K11"/>
  <c r="AN11" s="1"/>
  <c r="AT10"/>
  <c r="AS10"/>
  <c r="AR10"/>
  <c r="AQ10"/>
  <c r="AP10"/>
  <c r="AO10"/>
  <c r="AM10"/>
  <c r="AL10"/>
  <c r="AK10"/>
  <c r="AJ10"/>
  <c r="U10"/>
  <c r="T10"/>
  <c r="S10"/>
  <c r="K10"/>
  <c r="AN10" s="1"/>
  <c r="AT9"/>
  <c r="AS9"/>
  <c r="AR9"/>
  <c r="AQ9"/>
  <c r="AP9"/>
  <c r="AO9"/>
  <c r="AM9"/>
  <c r="AL9"/>
  <c r="AK9"/>
  <c r="AJ9"/>
  <c r="U9"/>
  <c r="T9"/>
  <c r="S9"/>
  <c r="K9"/>
  <c r="AN9" s="1"/>
  <c r="AT8"/>
  <c r="AS8"/>
  <c r="AR8"/>
  <c r="AQ8"/>
  <c r="AP8"/>
  <c r="AO8"/>
  <c r="AM8"/>
  <c r="AL8"/>
  <c r="AK8"/>
  <c r="AJ8"/>
  <c r="U8"/>
  <c r="T8"/>
  <c r="S8"/>
  <c r="K8"/>
  <c r="AN8" s="1"/>
  <c r="AT7"/>
  <c r="AS7"/>
  <c r="AR7"/>
  <c r="AQ7"/>
  <c r="AP7"/>
  <c r="AO7"/>
  <c r="AM7"/>
  <c r="AL7"/>
  <c r="AK7"/>
  <c r="AJ7"/>
  <c r="U7"/>
  <c r="T7"/>
  <c r="S7"/>
  <c r="K7"/>
  <c r="AN7" s="1"/>
  <c r="AT6"/>
  <c r="AS6"/>
  <c r="AR6"/>
  <c r="AQ6"/>
  <c r="AP6"/>
  <c r="AO6"/>
  <c r="AM6"/>
  <c r="AL6"/>
  <c r="AK6"/>
  <c r="AJ6"/>
  <c r="AG6"/>
  <c r="AG7" s="1"/>
  <c r="AG8" s="1"/>
  <c r="AG9" s="1"/>
  <c r="AG10" s="1"/>
  <c r="AG11" s="1"/>
  <c r="AG12" s="1"/>
  <c r="AG13" s="1"/>
  <c r="AG14" s="1"/>
  <c r="U6"/>
  <c r="T6"/>
  <c r="S6"/>
  <c r="K6"/>
  <c r="AN6" s="1"/>
  <c r="AT5"/>
  <c r="AS5"/>
  <c r="AR5"/>
  <c r="AQ5"/>
  <c r="AP5"/>
  <c r="AO5"/>
  <c r="AM5"/>
  <c r="AL5"/>
  <c r="AK5"/>
  <c r="AJ5"/>
  <c r="U5"/>
  <c r="T5"/>
  <c r="S5"/>
  <c r="K5"/>
  <c r="AN5" s="1"/>
  <c r="T62" i="1"/>
  <c r="T63"/>
  <c r="T64"/>
  <c r="T65"/>
  <c r="T66"/>
  <c r="T67"/>
  <c r="T68"/>
  <c r="T69"/>
  <c r="T70"/>
  <c r="T61"/>
  <c r="U71"/>
  <c r="U72"/>
  <c r="U73"/>
  <c r="U74"/>
  <c r="U75"/>
  <c r="U76"/>
  <c r="U77"/>
  <c r="U78"/>
  <c r="U79"/>
  <c r="U80"/>
  <c r="U81"/>
  <c r="U82"/>
  <c r="U83"/>
  <c r="U84"/>
  <c r="U85"/>
  <c r="T33"/>
  <c r="T34"/>
  <c r="T35"/>
  <c r="T36"/>
  <c r="T37"/>
  <c r="T38"/>
  <c r="T39"/>
  <c r="T40"/>
  <c r="T41"/>
  <c r="T32"/>
  <c r="T6"/>
  <c r="T7"/>
  <c r="T8"/>
  <c r="T9"/>
  <c r="T10"/>
  <c r="T11"/>
  <c r="T12"/>
  <c r="T5"/>
  <c r="AW28" i="7"/>
  <c r="AV28"/>
  <c r="AX27"/>
  <c r="AX26"/>
  <c r="AW26"/>
  <c r="AV26"/>
  <c r="AX25"/>
  <c r="AW25"/>
  <c r="AV25"/>
  <c r="AX24"/>
  <c r="AW24"/>
  <c r="AV24"/>
  <c r="AX23"/>
  <c r="AW23"/>
  <c r="AV23"/>
  <c r="AX22"/>
  <c r="AW22"/>
  <c r="AV22"/>
  <c r="AX21"/>
  <c r="AW21"/>
  <c r="AV21"/>
  <c r="AX20"/>
  <c r="AW20"/>
  <c r="AV20"/>
  <c r="AX19"/>
  <c r="AW19"/>
  <c r="AV19"/>
  <c r="AX18"/>
  <c r="AW18"/>
  <c r="AV18"/>
  <c r="AX17"/>
  <c r="AW17"/>
  <c r="AV17"/>
  <c r="AX16"/>
  <c r="AW16"/>
  <c r="AV16"/>
  <c r="AX15"/>
  <c r="AW15"/>
  <c r="AV15"/>
  <c r="AX14"/>
  <c r="AW14"/>
  <c r="AV14"/>
  <c r="AX13"/>
  <c r="AW13"/>
  <c r="AV13"/>
  <c r="AG13"/>
  <c r="AG14" s="1"/>
  <c r="AG15" s="1"/>
  <c r="AG16" s="1"/>
  <c r="AG17" s="1"/>
  <c r="AG18" s="1"/>
  <c r="AG19" s="1"/>
  <c r="AG20" s="1"/>
  <c r="AG21" s="1"/>
  <c r="AG22" s="1"/>
  <c r="AG23" s="1"/>
  <c r="AG24" s="1"/>
  <c r="AG25" s="1"/>
  <c r="AG26" s="1"/>
  <c r="AG27" s="1"/>
  <c r="AX12"/>
  <c r="AW12"/>
  <c r="AV12"/>
  <c r="AG12"/>
  <c r="U12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T12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S12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R12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Q12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P12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O12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N12"/>
  <c r="N13" s="1"/>
  <c r="M12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L12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K12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AN27" s="1"/>
  <c r="J12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AO27" s="1"/>
  <c r="I12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AM27" s="1"/>
  <c r="AW27" s="1"/>
  <c r="H1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AL27" s="1"/>
  <c r="G12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AK27" s="1"/>
  <c r="F12"/>
  <c r="F13" s="1"/>
  <c r="AD11"/>
  <c r="D1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C1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T10"/>
  <c r="AS10"/>
  <c r="AR10"/>
  <c r="AQ10"/>
  <c r="AP10"/>
  <c r="AO10"/>
  <c r="AM10"/>
  <c r="AL10"/>
  <c r="AK10"/>
  <c r="AJ10"/>
  <c r="AV10" s="1"/>
  <c r="U10"/>
  <c r="S10"/>
  <c r="K10"/>
  <c r="AN10" s="1"/>
  <c r="AT9"/>
  <c r="AS9"/>
  <c r="AR9"/>
  <c r="AQ9"/>
  <c r="AP9"/>
  <c r="AO9"/>
  <c r="AM9"/>
  <c r="AL9"/>
  <c r="AK9"/>
  <c r="AJ9"/>
  <c r="U9"/>
  <c r="S9"/>
  <c r="K9"/>
  <c r="AN9" s="1"/>
  <c r="AT8"/>
  <c r="AS8"/>
  <c r="AR8"/>
  <c r="AQ8"/>
  <c r="AP8"/>
  <c r="AO8"/>
  <c r="AM8"/>
  <c r="AL8"/>
  <c r="AK8"/>
  <c r="AJ8"/>
  <c r="AV8" s="1"/>
  <c r="U8"/>
  <c r="S8"/>
  <c r="K8"/>
  <c r="AN8" s="1"/>
  <c r="AT7"/>
  <c r="AS7"/>
  <c r="AR7"/>
  <c r="AQ7"/>
  <c r="AP7"/>
  <c r="AU7" s="1"/>
  <c r="T7" s="1"/>
  <c r="AO7"/>
  <c r="AM7"/>
  <c r="AL7"/>
  <c r="AK7"/>
  <c r="AJ7"/>
  <c r="U7"/>
  <c r="S7"/>
  <c r="K7"/>
  <c r="AN7" s="1"/>
  <c r="AT6"/>
  <c r="AS6"/>
  <c r="AR6"/>
  <c r="AQ6"/>
  <c r="AP6"/>
  <c r="AU6" s="1"/>
  <c r="T6" s="1"/>
  <c r="AO6"/>
  <c r="AM6"/>
  <c r="AL6"/>
  <c r="AK6"/>
  <c r="AJ6"/>
  <c r="U6"/>
  <c r="S6"/>
  <c r="K6"/>
  <c r="AN6" s="1"/>
  <c r="AT5"/>
  <c r="AS5"/>
  <c r="AR5"/>
  <c r="AQ5"/>
  <c r="AQ11" s="1"/>
  <c r="AP5"/>
  <c r="AO5"/>
  <c r="AO11" s="1"/>
  <c r="AM5"/>
  <c r="AM11" s="1"/>
  <c r="AL5"/>
  <c r="AL11" s="1"/>
  <c r="AK5"/>
  <c r="AK11" s="1"/>
  <c r="AJ5"/>
  <c r="AJ11" s="1"/>
  <c r="AV11" s="1"/>
  <c r="AG6"/>
  <c r="AG7" s="1"/>
  <c r="AG8" s="1"/>
  <c r="AG9" s="1"/>
  <c r="AG10" s="1"/>
  <c r="U5"/>
  <c r="S5"/>
  <c r="K5"/>
  <c r="AN5" s="1"/>
  <c r="AN11" s="1"/>
  <c r="AK69" i="1"/>
  <c r="AL69"/>
  <c r="AM69"/>
  <c r="AN69"/>
  <c r="AP69"/>
  <c r="AQ69"/>
  <c r="AR69"/>
  <c r="AS69"/>
  <c r="AT69"/>
  <c r="AU69"/>
  <c r="AK40"/>
  <c r="AL40"/>
  <c r="AM40"/>
  <c r="AN40"/>
  <c r="AO40"/>
  <c r="AP40"/>
  <c r="AQ40"/>
  <c r="AR40"/>
  <c r="AS40"/>
  <c r="AT40"/>
  <c r="AU40"/>
  <c r="AK41"/>
  <c r="AL41"/>
  <c r="AM41"/>
  <c r="AN41"/>
  <c r="AP41"/>
  <c r="AQ41"/>
  <c r="AR41"/>
  <c r="AS41"/>
  <c r="AT41"/>
  <c r="AU41"/>
  <c r="AQ62"/>
  <c r="AR62"/>
  <c r="AS62"/>
  <c r="AT62"/>
  <c r="AU62"/>
  <c r="AQ63"/>
  <c r="AR63"/>
  <c r="AS63"/>
  <c r="AT63"/>
  <c r="AU63"/>
  <c r="AQ64"/>
  <c r="AR64"/>
  <c r="AS64"/>
  <c r="AT64"/>
  <c r="AU64"/>
  <c r="AQ65"/>
  <c r="AR65"/>
  <c r="AS65"/>
  <c r="AT65"/>
  <c r="AU65"/>
  <c r="AQ66"/>
  <c r="AR66"/>
  <c r="AS66"/>
  <c r="AT66"/>
  <c r="AU66"/>
  <c r="AQ67"/>
  <c r="AR67"/>
  <c r="AS67"/>
  <c r="AT67"/>
  <c r="AU67"/>
  <c r="AQ68"/>
  <c r="AR68"/>
  <c r="AS68"/>
  <c r="AT68"/>
  <c r="AU68"/>
  <c r="AQ70"/>
  <c r="AR70"/>
  <c r="AS70"/>
  <c r="AT70"/>
  <c r="AU70"/>
  <c r="AU61"/>
  <c r="AT61"/>
  <c r="AS61"/>
  <c r="AR61"/>
  <c r="AQ61"/>
  <c r="AQ33"/>
  <c r="AR33"/>
  <c r="AS33"/>
  <c r="AT33"/>
  <c r="AU33"/>
  <c r="AQ34"/>
  <c r="AR34"/>
  <c r="AS34"/>
  <c r="AT34"/>
  <c r="AU34"/>
  <c r="AQ35"/>
  <c r="AR35"/>
  <c r="AS35"/>
  <c r="AT35"/>
  <c r="AU35"/>
  <c r="AQ36"/>
  <c r="AR36"/>
  <c r="AS36"/>
  <c r="AT36"/>
  <c r="AU36"/>
  <c r="AQ37"/>
  <c r="AR37"/>
  <c r="AS37"/>
  <c r="AT37"/>
  <c r="AU37"/>
  <c r="AQ38"/>
  <c r="AR38"/>
  <c r="AS38"/>
  <c r="AT38"/>
  <c r="AU38"/>
  <c r="AQ39"/>
  <c r="AR39"/>
  <c r="AS39"/>
  <c r="AT39"/>
  <c r="AU39"/>
  <c r="AU32"/>
  <c r="AT32"/>
  <c r="AS32"/>
  <c r="AR32"/>
  <c r="AQ32"/>
  <c r="AW69" l="1"/>
  <c r="AV61"/>
  <c r="AX40"/>
  <c r="AJ19" i="2"/>
  <c r="AV19" s="1"/>
  <c r="AL19"/>
  <c r="AO19"/>
  <c r="AQ19"/>
  <c r="AI14"/>
  <c r="AE14" s="1"/>
  <c r="D14" s="1"/>
  <c r="AC14" s="1"/>
  <c r="AV14"/>
  <c r="AV15"/>
  <c r="AU16"/>
  <c r="AV17"/>
  <c r="AX17" s="1"/>
  <c r="A17" s="1"/>
  <c r="AI18"/>
  <c r="AE18" s="1"/>
  <c r="AU18"/>
  <c r="AF18"/>
  <c r="D18"/>
  <c r="AC18" s="1"/>
  <c r="AW18"/>
  <c r="AX18" s="1"/>
  <c r="A18" s="1"/>
  <c r="AW17"/>
  <c r="AF17"/>
  <c r="D17"/>
  <c r="AC17" s="1"/>
  <c r="AW16"/>
  <c r="AI16"/>
  <c r="AE16" s="1"/>
  <c r="AV16"/>
  <c r="AX16" s="1"/>
  <c r="A16" s="1"/>
  <c r="AW15"/>
  <c r="AF15"/>
  <c r="D15"/>
  <c r="AC15" s="1"/>
  <c r="AX15"/>
  <c r="A15" s="1"/>
  <c r="AW14"/>
  <c r="AF14"/>
  <c r="AX14"/>
  <c r="A14" s="1"/>
  <c r="AK19"/>
  <c r="AM19"/>
  <c r="AP19"/>
  <c r="AV6"/>
  <c r="AU6"/>
  <c r="AI7"/>
  <c r="AE7" s="1"/>
  <c r="AV7"/>
  <c r="AU7"/>
  <c r="AI8"/>
  <c r="AE8" s="1"/>
  <c r="AV8"/>
  <c r="AU8"/>
  <c r="AI9"/>
  <c r="AE9" s="1"/>
  <c r="AV9"/>
  <c r="AU9"/>
  <c r="AI10"/>
  <c r="AE10" s="1"/>
  <c r="AV10"/>
  <c r="AU10"/>
  <c r="AI11"/>
  <c r="AE11" s="1"/>
  <c r="AV11"/>
  <c r="AU11"/>
  <c r="AI12"/>
  <c r="AE12" s="1"/>
  <c r="AV12"/>
  <c r="AI13"/>
  <c r="AE13" s="1"/>
  <c r="AI6"/>
  <c r="AE6" s="1"/>
  <c r="AU12"/>
  <c r="AV13"/>
  <c r="AX13" s="1"/>
  <c r="A13" s="1"/>
  <c r="AU13"/>
  <c r="AW7"/>
  <c r="AW8"/>
  <c r="AX8" s="1"/>
  <c r="A8" s="1"/>
  <c r="AW9"/>
  <c r="AW10"/>
  <c r="AW11"/>
  <c r="AW12"/>
  <c r="AX12" s="1"/>
  <c r="A12" s="1"/>
  <c r="AW13"/>
  <c r="AN19"/>
  <c r="AI5"/>
  <c r="D6"/>
  <c r="AC6" s="1"/>
  <c r="AF6"/>
  <c r="AW19"/>
  <c r="D7"/>
  <c r="AC7" s="1"/>
  <c r="AF7"/>
  <c r="D8"/>
  <c r="AC8" s="1"/>
  <c r="AF8"/>
  <c r="D9"/>
  <c r="AC9" s="1"/>
  <c r="AF9"/>
  <c r="D10"/>
  <c r="AC10" s="1"/>
  <c r="AF10"/>
  <c r="D11"/>
  <c r="AC11" s="1"/>
  <c r="AF11"/>
  <c r="D12"/>
  <c r="AC12" s="1"/>
  <c r="AF12"/>
  <c r="D13"/>
  <c r="AC13" s="1"/>
  <c r="AF13"/>
  <c r="AW6"/>
  <c r="AX6" s="1"/>
  <c r="A6" s="1"/>
  <c r="AX10"/>
  <c r="A10" s="1"/>
  <c r="AU5"/>
  <c r="AU19" s="1"/>
  <c r="AW5"/>
  <c r="G21"/>
  <c r="I21"/>
  <c r="K21"/>
  <c r="M21"/>
  <c r="O21"/>
  <c r="Q21"/>
  <c r="S21"/>
  <c r="U21"/>
  <c r="AV5"/>
  <c r="AC20"/>
  <c r="AC21" s="1"/>
  <c r="AC22" s="1"/>
  <c r="AC23" s="1"/>
  <c r="AC24" s="1"/>
  <c r="AC25" s="1"/>
  <c r="AC26" s="1"/>
  <c r="AC27" s="1"/>
  <c r="AC28" s="1"/>
  <c r="AC29" s="1"/>
  <c r="AC30" s="1"/>
  <c r="AC31" s="1"/>
  <c r="F21"/>
  <c r="H21"/>
  <c r="J21"/>
  <c r="L21"/>
  <c r="N21"/>
  <c r="P21"/>
  <c r="R21"/>
  <c r="T21"/>
  <c r="AW41" i="1"/>
  <c r="AP11" i="7"/>
  <c r="AU9"/>
  <c r="T9" s="1"/>
  <c r="AV7"/>
  <c r="AU8"/>
  <c r="T8" s="1"/>
  <c r="AV9"/>
  <c r="AU10"/>
  <c r="T10" s="1"/>
  <c r="AV6"/>
  <c r="AW11"/>
  <c r="AW9"/>
  <c r="F14"/>
  <c r="F15" s="1"/>
  <c r="N14"/>
  <c r="N15" s="1"/>
  <c r="L6"/>
  <c r="E6" s="1"/>
  <c r="AX11"/>
  <c r="AW6"/>
  <c r="AW7"/>
  <c r="AX7" s="1"/>
  <c r="A7" s="1"/>
  <c r="AW8"/>
  <c r="AX8" s="1"/>
  <c r="A8" s="1"/>
  <c r="AX9"/>
  <c r="A9" s="1"/>
  <c r="AW10"/>
  <c r="AX10" s="1"/>
  <c r="A10" s="1"/>
  <c r="AI5"/>
  <c r="AU5"/>
  <c r="AW5"/>
  <c r="AI6"/>
  <c r="AE6" s="1"/>
  <c r="AI7"/>
  <c r="AE7" s="1"/>
  <c r="AI8"/>
  <c r="AE8" s="1"/>
  <c r="AI9"/>
  <c r="AE9" s="1"/>
  <c r="AI10"/>
  <c r="AE10" s="1"/>
  <c r="AV5"/>
  <c r="AX5" s="1"/>
  <c r="A5" s="1"/>
  <c r="AX41" i="1"/>
  <c r="AV67"/>
  <c r="AV65"/>
  <c r="AV64"/>
  <c r="AV63"/>
  <c r="AV62"/>
  <c r="AV38"/>
  <c r="AV41"/>
  <c r="AY41"/>
  <c r="AV68"/>
  <c r="AV66"/>
  <c r="AV70"/>
  <c r="AV69"/>
  <c r="AX69"/>
  <c r="AY69" s="1"/>
  <c r="A69" s="1"/>
  <c r="AJ69"/>
  <c r="AF69" s="1"/>
  <c r="AG69" s="1"/>
  <c r="AV39"/>
  <c r="AV37"/>
  <c r="AV36"/>
  <c r="AV35"/>
  <c r="AV34"/>
  <c r="AV33"/>
  <c r="AV40"/>
  <c r="AJ40"/>
  <c r="AF40" s="1"/>
  <c r="AG40" s="1"/>
  <c r="AJ41"/>
  <c r="AF41" s="1"/>
  <c r="D41" s="1"/>
  <c r="AC41" s="1"/>
  <c r="AW40"/>
  <c r="M71"/>
  <c r="N71"/>
  <c r="O71"/>
  <c r="P71"/>
  <c r="Q71"/>
  <c r="R71"/>
  <c r="M42"/>
  <c r="N42"/>
  <c r="O42"/>
  <c r="P42"/>
  <c r="Q42"/>
  <c r="R42"/>
  <c r="M14"/>
  <c r="N14"/>
  <c r="N15" s="1"/>
  <c r="O14"/>
  <c r="P14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58" s="1"/>
  <c r="Q14"/>
  <c r="R14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58" s="1"/>
  <c r="S14"/>
  <c r="T14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58" s="1"/>
  <c r="U14"/>
  <c r="D13"/>
  <c r="AQ6"/>
  <c r="AR6"/>
  <c r="AS6"/>
  <c r="AT6"/>
  <c r="AU6"/>
  <c r="AQ7"/>
  <c r="AR7"/>
  <c r="AS7"/>
  <c r="AT7"/>
  <c r="AU7"/>
  <c r="AQ8"/>
  <c r="AR8"/>
  <c r="AS8"/>
  <c r="AT8"/>
  <c r="AU8"/>
  <c r="AQ9"/>
  <c r="AR9"/>
  <c r="AS9"/>
  <c r="AT9"/>
  <c r="AU9"/>
  <c r="AQ10"/>
  <c r="AR10"/>
  <c r="AS10"/>
  <c r="AT10"/>
  <c r="AU10"/>
  <c r="AQ11"/>
  <c r="AR11"/>
  <c r="AS11"/>
  <c r="AT11"/>
  <c r="AU11"/>
  <c r="AQ12"/>
  <c r="AR12"/>
  <c r="AS12"/>
  <c r="AT12"/>
  <c r="AU12"/>
  <c r="AR5"/>
  <c r="AS5"/>
  <c r="AT5"/>
  <c r="AU5"/>
  <c r="A81"/>
  <c r="A82"/>
  <c r="A83"/>
  <c r="AZ41" l="1"/>
  <c r="AG41"/>
  <c r="AZ69"/>
  <c r="AY40"/>
  <c r="A40" s="1"/>
  <c r="AZ40"/>
  <c r="AF16" i="2"/>
  <c r="D16"/>
  <c r="AC16" s="1"/>
  <c r="AX5"/>
  <c r="A5" s="1"/>
  <c r="AX11"/>
  <c r="A11" s="1"/>
  <c r="AX9"/>
  <c r="A9" s="1"/>
  <c r="AX7"/>
  <c r="A7" s="1"/>
  <c r="AC32"/>
  <c r="AC33" s="1"/>
  <c r="AC34" s="1"/>
  <c r="AC35" s="1"/>
  <c r="AC36" s="1"/>
  <c r="AC37" s="1"/>
  <c r="AC38" s="1"/>
  <c r="R22"/>
  <c r="N22"/>
  <c r="L6"/>
  <c r="E6" s="1"/>
  <c r="J22"/>
  <c r="F22"/>
  <c r="U22"/>
  <c r="Q22"/>
  <c r="M22"/>
  <c r="I22"/>
  <c r="T22"/>
  <c r="P22"/>
  <c r="L22"/>
  <c r="H22"/>
  <c r="S22"/>
  <c r="O22"/>
  <c r="K22"/>
  <c r="G22"/>
  <c r="AI19"/>
  <c r="AE5"/>
  <c r="L5"/>
  <c r="E5" s="1"/>
  <c r="AX19"/>
  <c r="AX6" i="7"/>
  <c r="A6" s="1"/>
  <c r="D10"/>
  <c r="AC10" s="1"/>
  <c r="AF10"/>
  <c r="D8"/>
  <c r="AC8" s="1"/>
  <c r="AF8"/>
  <c r="D6"/>
  <c r="AC6" s="1"/>
  <c r="AF6"/>
  <c r="AU11"/>
  <c r="T5"/>
  <c r="L5" s="1"/>
  <c r="E5" s="1"/>
  <c r="D9"/>
  <c r="AC9" s="1"/>
  <c r="AF9"/>
  <c r="D7"/>
  <c r="AC7" s="1"/>
  <c r="AF7"/>
  <c r="AE5"/>
  <c r="AI11"/>
  <c r="N16"/>
  <c r="L7"/>
  <c r="F16"/>
  <c r="E7"/>
  <c r="D69" i="1"/>
  <c r="AC69" s="1"/>
  <c r="AV11"/>
  <c r="AV9"/>
  <c r="AV7"/>
  <c r="T43"/>
  <c r="T72"/>
  <c r="AV12"/>
  <c r="AV86" s="1"/>
  <c r="AV10"/>
  <c r="AV8"/>
  <c r="AV6"/>
  <c r="P43"/>
  <c r="P72"/>
  <c r="T57"/>
  <c r="T56"/>
  <c r="T55"/>
  <c r="T54"/>
  <c r="T53"/>
  <c r="T52"/>
  <c r="T51"/>
  <c r="T50"/>
  <c r="T49"/>
  <c r="T48"/>
  <c r="T47"/>
  <c r="T46"/>
  <c r="T45"/>
  <c r="T44"/>
  <c r="T84"/>
  <c r="T83"/>
  <c r="T82"/>
  <c r="T81"/>
  <c r="T80"/>
  <c r="T79"/>
  <c r="T78"/>
  <c r="T77"/>
  <c r="T76"/>
  <c r="T75"/>
  <c r="T74"/>
  <c r="T73"/>
  <c r="P57"/>
  <c r="P56"/>
  <c r="P55"/>
  <c r="P54"/>
  <c r="P53"/>
  <c r="P52"/>
  <c r="P51"/>
  <c r="P50"/>
  <c r="P49"/>
  <c r="P48"/>
  <c r="P47"/>
  <c r="P46"/>
  <c r="P45"/>
  <c r="P44"/>
  <c r="P84"/>
  <c r="P83"/>
  <c r="P82"/>
  <c r="P81"/>
  <c r="P80"/>
  <c r="P79"/>
  <c r="P78"/>
  <c r="P77"/>
  <c r="P76"/>
  <c r="P75"/>
  <c r="P74"/>
  <c r="P73"/>
  <c r="U15"/>
  <c r="U43"/>
  <c r="S15"/>
  <c r="S72"/>
  <c r="S43"/>
  <c r="Q15"/>
  <c r="Q16" s="1"/>
  <c r="Q72"/>
  <c r="Q43"/>
  <c r="O15"/>
  <c r="O72"/>
  <c r="O43"/>
  <c r="M15"/>
  <c r="M72"/>
  <c r="M43"/>
  <c r="N16"/>
  <c r="R57"/>
  <c r="R56"/>
  <c r="R55"/>
  <c r="R54"/>
  <c r="R53"/>
  <c r="R52"/>
  <c r="R51"/>
  <c r="R50"/>
  <c r="R49"/>
  <c r="R48"/>
  <c r="R47"/>
  <c r="R46"/>
  <c r="R45"/>
  <c r="R44"/>
  <c r="N44"/>
  <c r="R43"/>
  <c r="N43"/>
  <c r="R84"/>
  <c r="R83"/>
  <c r="R82"/>
  <c r="R81"/>
  <c r="R80"/>
  <c r="R79"/>
  <c r="R78"/>
  <c r="R77"/>
  <c r="R76"/>
  <c r="R75"/>
  <c r="R74"/>
  <c r="R73"/>
  <c r="N73"/>
  <c r="R72"/>
  <c r="N72"/>
  <c r="P8" i="6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7"/>
  <c r="AK76"/>
  <c r="AK77" s="1"/>
  <c r="AT64"/>
  <c r="AS64"/>
  <c r="AR64"/>
  <c r="AV64" s="1"/>
  <c r="AR63"/>
  <c r="AT62"/>
  <c r="AS62"/>
  <c r="AR62"/>
  <c r="AV62" s="1"/>
  <c r="AT61"/>
  <c r="AS61"/>
  <c r="AR61"/>
  <c r="AV61" s="1"/>
  <c r="AT60"/>
  <c r="AS60"/>
  <c r="AR60"/>
  <c r="AV60" s="1"/>
  <c r="AT59"/>
  <c r="AS59"/>
  <c r="AR59"/>
  <c r="AV59" s="1"/>
  <c r="AT58"/>
  <c r="AS58"/>
  <c r="AR58"/>
  <c r="AV58" s="1"/>
  <c r="AT57"/>
  <c r="AS57"/>
  <c r="AR57"/>
  <c r="AV57" s="1"/>
  <c r="AT56"/>
  <c r="AS56"/>
  <c r="AR56"/>
  <c r="AV56" s="1"/>
  <c r="AT55"/>
  <c r="AS55"/>
  <c r="AR55"/>
  <c r="AV55" s="1"/>
  <c r="AT54"/>
  <c r="AS54"/>
  <c r="AR54"/>
  <c r="AV54" s="1"/>
  <c r="AT53"/>
  <c r="AS53"/>
  <c r="AR53"/>
  <c r="AV53" s="1"/>
  <c r="AT52"/>
  <c r="AS52"/>
  <c r="AR52"/>
  <c r="AV52" s="1"/>
  <c r="AT51"/>
  <c r="AS51"/>
  <c r="AU51" s="1"/>
  <c r="AR51"/>
  <c r="AV51" s="1"/>
  <c r="AT50"/>
  <c r="AS50"/>
  <c r="AR50"/>
  <c r="AV50" s="1"/>
  <c r="AT49"/>
  <c r="AS49"/>
  <c r="AU49" s="1"/>
  <c r="AR49"/>
  <c r="AV49" s="1"/>
  <c r="AT48"/>
  <c r="AS48"/>
  <c r="AR48"/>
  <c r="AV48" s="1"/>
  <c r="AT47"/>
  <c r="AS47"/>
  <c r="AR47"/>
  <c r="AV47" s="1"/>
  <c r="AT46"/>
  <c r="AS46"/>
  <c r="AR46"/>
  <c r="AV46" s="1"/>
  <c r="AT45"/>
  <c r="AS45"/>
  <c r="AR45"/>
  <c r="AV45" s="1"/>
  <c r="AT44"/>
  <c r="AS44"/>
  <c r="AR44"/>
  <c r="AV44" s="1"/>
  <c r="AT43"/>
  <c r="AS43"/>
  <c r="AR43"/>
  <c r="AV43" s="1"/>
  <c r="AT42"/>
  <c r="AS42"/>
  <c r="AR42"/>
  <c r="AV42" s="1"/>
  <c r="AT41"/>
  <c r="AS41"/>
  <c r="AR41"/>
  <c r="AV41" s="1"/>
  <c r="AT40"/>
  <c r="AS40"/>
  <c r="AR40"/>
  <c r="AV40" s="1"/>
  <c r="AT39"/>
  <c r="AS39"/>
  <c r="AR39"/>
  <c r="AV39" s="1"/>
  <c r="AT38"/>
  <c r="AS38"/>
  <c r="AR38"/>
  <c r="AV38" s="1"/>
  <c r="AT37"/>
  <c r="AS37"/>
  <c r="AR37"/>
  <c r="AV37" s="1"/>
  <c r="AT36"/>
  <c r="AS36"/>
  <c r="AR36"/>
  <c r="AE36"/>
  <c r="AE37" s="1"/>
  <c r="AE38" s="1"/>
  <c r="AE39" s="1"/>
  <c r="AE40" s="1"/>
  <c r="AE41" s="1"/>
  <c r="AE42" s="1"/>
  <c r="AE43" s="1"/>
  <c r="AE44" s="1"/>
  <c r="AE45" s="1"/>
  <c r="AE46" s="1"/>
  <c r="AE47" s="1"/>
  <c r="AE48" s="1"/>
  <c r="AE62" s="1"/>
  <c r="AE63" s="1"/>
  <c r="AT35"/>
  <c r="AS35"/>
  <c r="AR35"/>
  <c r="AE35"/>
  <c r="R35"/>
  <c r="R36" s="1"/>
  <c r="Q35"/>
  <c r="Q36" s="1"/>
  <c r="P35"/>
  <c r="P36" s="1"/>
  <c r="O35"/>
  <c r="O36" s="1"/>
  <c r="N35"/>
  <c r="N36" s="1"/>
  <c r="M35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L35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K35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J35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I35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H35"/>
  <c r="H36" s="1"/>
  <c r="G35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AR34"/>
  <c r="AB34"/>
  <c r="D34"/>
  <c r="C34"/>
  <c r="AT33"/>
  <c r="AS33"/>
  <c r="AR33"/>
  <c r="AV33" s="1"/>
  <c r="AP32"/>
  <c r="AO32"/>
  <c r="AN32"/>
  <c r="AL32"/>
  <c r="AK32"/>
  <c r="AJ32"/>
  <c r="AI32"/>
  <c r="R32"/>
  <c r="E32"/>
  <c r="AR32" s="1"/>
  <c r="AP31"/>
  <c r="AO31"/>
  <c r="AQ31" s="1"/>
  <c r="Q31" s="1"/>
  <c r="AN31"/>
  <c r="AL31"/>
  <c r="AK31"/>
  <c r="AJ31"/>
  <c r="AT31" s="1"/>
  <c r="AI31"/>
  <c r="R31"/>
  <c r="AP30"/>
  <c r="AO30"/>
  <c r="AN30"/>
  <c r="AL30"/>
  <c r="AK30"/>
  <c r="AJ30"/>
  <c r="AI30"/>
  <c r="R30"/>
  <c r="E30"/>
  <c r="AR30" s="1"/>
  <c r="AP29"/>
  <c r="AO29"/>
  <c r="AQ29" s="1"/>
  <c r="Q29" s="1"/>
  <c r="AN29"/>
  <c r="AL29"/>
  <c r="AK29"/>
  <c r="AJ29"/>
  <c r="AT29" s="1"/>
  <c r="AI29"/>
  <c r="R29"/>
  <c r="AP28"/>
  <c r="AO28"/>
  <c r="AN28"/>
  <c r="AL28"/>
  <c r="AK28"/>
  <c r="AJ28"/>
  <c r="AI28"/>
  <c r="R28"/>
  <c r="E28"/>
  <c r="AR28" s="1"/>
  <c r="AP27"/>
  <c r="AO27"/>
  <c r="AQ27" s="1"/>
  <c r="Q27" s="1"/>
  <c r="AN27"/>
  <c r="AL27"/>
  <c r="AK27"/>
  <c r="AJ27"/>
  <c r="AT27" s="1"/>
  <c r="AI27"/>
  <c r="R27"/>
  <c r="AP26"/>
  <c r="AO26"/>
  <c r="AN26"/>
  <c r="AL26"/>
  <c r="AK26"/>
  <c r="AJ26"/>
  <c r="AI26"/>
  <c r="R26"/>
  <c r="E26"/>
  <c r="AR26" s="1"/>
  <c r="AP25"/>
  <c r="AO25"/>
  <c r="AQ25" s="1"/>
  <c r="Q25" s="1"/>
  <c r="AN25"/>
  <c r="AL25"/>
  <c r="AK25"/>
  <c r="AJ25"/>
  <c r="AT25" s="1"/>
  <c r="AI25"/>
  <c r="R25"/>
  <c r="AP24"/>
  <c r="AO24"/>
  <c r="AN24"/>
  <c r="AL24"/>
  <c r="AK24"/>
  <c r="AJ24"/>
  <c r="AI24"/>
  <c r="R24"/>
  <c r="E24"/>
  <c r="AR24" s="1"/>
  <c r="AP23"/>
  <c r="AO23"/>
  <c r="AQ23" s="1"/>
  <c r="Q23" s="1"/>
  <c r="AN23"/>
  <c r="AL23"/>
  <c r="AK23"/>
  <c r="AJ23"/>
  <c r="AT23" s="1"/>
  <c r="AI23"/>
  <c r="R23"/>
  <c r="AP22"/>
  <c r="AO22"/>
  <c r="AN22"/>
  <c r="AL22"/>
  <c r="AK22"/>
  <c r="AJ22"/>
  <c r="AI22"/>
  <c r="R22"/>
  <c r="E22"/>
  <c r="AR22" s="1"/>
  <c r="AP21"/>
  <c r="AO21"/>
  <c r="AQ21" s="1"/>
  <c r="Q21" s="1"/>
  <c r="AN21"/>
  <c r="AL21"/>
  <c r="AK21"/>
  <c r="AJ21"/>
  <c r="AI21"/>
  <c r="R21"/>
  <c r="E21"/>
  <c r="AR21" s="1"/>
  <c r="AP20"/>
  <c r="AO20"/>
  <c r="AQ20" s="1"/>
  <c r="Q20" s="1"/>
  <c r="AN20"/>
  <c r="AL20"/>
  <c r="AK20"/>
  <c r="AJ20"/>
  <c r="AT20" s="1"/>
  <c r="AI20"/>
  <c r="R20"/>
  <c r="AP19"/>
  <c r="AO19"/>
  <c r="AN19"/>
  <c r="AL19"/>
  <c r="AK19"/>
  <c r="AJ19"/>
  <c r="AI19"/>
  <c r="R19"/>
  <c r="E19"/>
  <c r="AR19" s="1"/>
  <c r="AP18"/>
  <c r="AO18"/>
  <c r="AQ18" s="1"/>
  <c r="Q18" s="1"/>
  <c r="AN18"/>
  <c r="AL18"/>
  <c r="AK18"/>
  <c r="AJ18"/>
  <c r="AT18" s="1"/>
  <c r="AI18"/>
  <c r="R18"/>
  <c r="AP17"/>
  <c r="AO17"/>
  <c r="AN17"/>
  <c r="AL17"/>
  <c r="AK17"/>
  <c r="AJ17"/>
  <c r="AI17"/>
  <c r="R17"/>
  <c r="E17"/>
  <c r="AR17" s="1"/>
  <c r="AP16"/>
  <c r="AO16"/>
  <c r="AQ16" s="1"/>
  <c r="Q16" s="1"/>
  <c r="AN16"/>
  <c r="AL16"/>
  <c r="AK16"/>
  <c r="AJ16"/>
  <c r="AT16" s="1"/>
  <c r="AI16"/>
  <c r="R16"/>
  <c r="AP15"/>
  <c r="AO15"/>
  <c r="AN15"/>
  <c r="AL15"/>
  <c r="AK15"/>
  <c r="AJ15"/>
  <c r="AI15"/>
  <c r="R15"/>
  <c r="E15"/>
  <c r="AR15" s="1"/>
  <c r="AP14"/>
  <c r="AO14"/>
  <c r="AQ14" s="1"/>
  <c r="Q14" s="1"/>
  <c r="AN14"/>
  <c r="AL14"/>
  <c r="AK14"/>
  <c r="AJ14"/>
  <c r="AT14" s="1"/>
  <c r="AI14"/>
  <c r="R14"/>
  <c r="AP13"/>
  <c r="AO13"/>
  <c r="AN13"/>
  <c r="AL13"/>
  <c r="AK13"/>
  <c r="AJ13"/>
  <c r="AI13"/>
  <c r="R13"/>
  <c r="E13"/>
  <c r="AR13" s="1"/>
  <c r="AP12"/>
  <c r="AO12"/>
  <c r="AQ12" s="1"/>
  <c r="Q12" s="1"/>
  <c r="AN12"/>
  <c r="AL12"/>
  <c r="AK12"/>
  <c r="AJ12"/>
  <c r="AT12" s="1"/>
  <c r="AI12"/>
  <c r="R12"/>
  <c r="AP11"/>
  <c r="AO11"/>
  <c r="AN11"/>
  <c r="AL11"/>
  <c r="AK11"/>
  <c r="AJ11"/>
  <c r="AI11"/>
  <c r="R11"/>
  <c r="E11"/>
  <c r="AR11" s="1"/>
  <c r="AP10"/>
  <c r="AO10"/>
  <c r="AQ10" s="1"/>
  <c r="Q10" s="1"/>
  <c r="AN10"/>
  <c r="AL10"/>
  <c r="AK10"/>
  <c r="AJ10"/>
  <c r="AT10" s="1"/>
  <c r="AI10"/>
  <c r="R10"/>
  <c r="AP9"/>
  <c r="AO9"/>
  <c r="AN9"/>
  <c r="AL9"/>
  <c r="AK9"/>
  <c r="AJ9"/>
  <c r="AI9"/>
  <c r="R9"/>
  <c r="E9"/>
  <c r="AR9" s="1"/>
  <c r="AP8"/>
  <c r="AO8"/>
  <c r="AQ8" s="1"/>
  <c r="Q8" s="1"/>
  <c r="AN8"/>
  <c r="AL8"/>
  <c r="AK8"/>
  <c r="AJ8"/>
  <c r="AT8" s="1"/>
  <c r="AI8"/>
  <c r="AE8"/>
  <c r="AE9" s="1"/>
  <c r="R8"/>
  <c r="E8"/>
  <c r="AR8" s="1"/>
  <c r="AP7"/>
  <c r="AO7"/>
  <c r="AO34" s="1"/>
  <c r="AN7"/>
  <c r="AL7"/>
  <c r="AL34" s="1"/>
  <c r="AK7"/>
  <c r="AJ7"/>
  <c r="AJ34" s="1"/>
  <c r="AI7"/>
  <c r="R7"/>
  <c r="L7"/>
  <c r="AM7" s="1"/>
  <c r="AJ168" i="5"/>
  <c r="AJ169" s="1"/>
  <c r="AR155"/>
  <c r="AQ155"/>
  <c r="AU155" s="1"/>
  <c r="AR154"/>
  <c r="AQ154"/>
  <c r="AU154" s="1"/>
  <c r="AR153"/>
  <c r="AQ153"/>
  <c r="AU153" s="1"/>
  <c r="AR152"/>
  <c r="AQ152"/>
  <c r="AU152" s="1"/>
  <c r="AR151"/>
  <c r="AQ151"/>
  <c r="AU151" s="1"/>
  <c r="AR150"/>
  <c r="AQ150"/>
  <c r="AU150" s="1"/>
  <c r="AR149"/>
  <c r="AQ149"/>
  <c r="AU149" s="1"/>
  <c r="AR148"/>
  <c r="AQ148"/>
  <c r="AU148" s="1"/>
  <c r="AR147"/>
  <c r="AQ147"/>
  <c r="AU147" s="1"/>
  <c r="AR146"/>
  <c r="AQ146"/>
  <c r="AU146" s="1"/>
  <c r="AR145"/>
  <c r="AQ145"/>
  <c r="AU145" s="1"/>
  <c r="AR144"/>
  <c r="AQ144"/>
  <c r="AU144" s="1"/>
  <c r="AR143"/>
  <c r="AQ143"/>
  <c r="AU143" s="1"/>
  <c r="AR142"/>
  <c r="AQ142"/>
  <c r="AU142" s="1"/>
  <c r="P142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L142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H142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AR141"/>
  <c r="AQ141"/>
  <c r="AU141" s="1"/>
  <c r="O14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K14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G141"/>
  <c r="G142" s="1"/>
  <c r="G143" s="1"/>
  <c r="AR140"/>
  <c r="AQ140"/>
  <c r="AU140" s="1"/>
  <c r="R140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P140"/>
  <c r="P141" s="1"/>
  <c r="N140"/>
  <c r="N141" s="1"/>
  <c r="N142" s="1"/>
  <c r="L140"/>
  <c r="L141" s="1"/>
  <c r="J140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H140"/>
  <c r="H141" s="1"/>
  <c r="AU139"/>
  <c r="AQ139"/>
  <c r="AO139"/>
  <c r="AM139"/>
  <c r="AK139"/>
  <c r="AI139"/>
  <c r="R139"/>
  <c r="Q139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P139"/>
  <c r="O139"/>
  <c r="O140" s="1"/>
  <c r="N139"/>
  <c r="M139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L139"/>
  <c r="K139"/>
  <c r="K140" s="1"/>
  <c r="J139"/>
  <c r="I139"/>
  <c r="I140" s="1"/>
  <c r="I141" s="1"/>
  <c r="H139"/>
  <c r="G139"/>
  <c r="G140" s="1"/>
  <c r="AO138"/>
  <c r="AN138"/>
  <c r="AP138" s="1"/>
  <c r="Q138" s="1"/>
  <c r="AM138"/>
  <c r="AK138"/>
  <c r="AJ138"/>
  <c r="AI138"/>
  <c r="AH138"/>
  <c r="R138"/>
  <c r="P138"/>
  <c r="AO137"/>
  <c r="AN137"/>
  <c r="AP137" s="1"/>
  <c r="Q137" s="1"/>
  <c r="AM137"/>
  <c r="AK137"/>
  <c r="AJ137"/>
  <c r="AI137"/>
  <c r="AH137"/>
  <c r="R137"/>
  <c r="P137"/>
  <c r="AO136"/>
  <c r="AN136"/>
  <c r="AP136" s="1"/>
  <c r="Q136" s="1"/>
  <c r="AM136"/>
  <c r="AK136"/>
  <c r="AJ136"/>
  <c r="AI136"/>
  <c r="AH136"/>
  <c r="R136"/>
  <c r="P136"/>
  <c r="AO135"/>
  <c r="AN135"/>
  <c r="AP135" s="1"/>
  <c r="Q135" s="1"/>
  <c r="AM135"/>
  <c r="AK135"/>
  <c r="AJ135"/>
  <c r="AI135"/>
  <c r="AH135"/>
  <c r="R135"/>
  <c r="P135"/>
  <c r="AO134"/>
  <c r="AN134"/>
  <c r="AP134" s="1"/>
  <c r="Q134" s="1"/>
  <c r="AM134"/>
  <c r="AK134"/>
  <c r="AJ134"/>
  <c r="AI134"/>
  <c r="AH134"/>
  <c r="R134"/>
  <c r="P134"/>
  <c r="AO133"/>
  <c r="AN133"/>
  <c r="AP133" s="1"/>
  <c r="Q133" s="1"/>
  <c r="AM133"/>
  <c r="AK133"/>
  <c r="AJ133"/>
  <c r="AI133"/>
  <c r="AH133"/>
  <c r="R133"/>
  <c r="P133"/>
  <c r="AO132"/>
  <c r="AN132"/>
  <c r="AP132" s="1"/>
  <c r="Q132" s="1"/>
  <c r="AM132"/>
  <c r="AK132"/>
  <c r="AJ132"/>
  <c r="AI132"/>
  <c r="AH132"/>
  <c r="R132"/>
  <c r="P132"/>
  <c r="AO131"/>
  <c r="AN131"/>
  <c r="AP131" s="1"/>
  <c r="Q131" s="1"/>
  <c r="AM131"/>
  <c r="AK131"/>
  <c r="AJ131"/>
  <c r="AI131"/>
  <c r="AH131"/>
  <c r="R131"/>
  <c r="P131"/>
  <c r="AO130"/>
  <c r="AN130"/>
  <c r="AP130" s="1"/>
  <c r="Q130" s="1"/>
  <c r="AM130"/>
  <c r="AK130"/>
  <c r="AJ130"/>
  <c r="AI130"/>
  <c r="AH130"/>
  <c r="R130"/>
  <c r="P130"/>
  <c r="AO129"/>
  <c r="AN129"/>
  <c r="AP129" s="1"/>
  <c r="Q129" s="1"/>
  <c r="AM129"/>
  <c r="AK129"/>
  <c r="AJ129"/>
  <c r="AI129"/>
  <c r="AH129"/>
  <c r="R129"/>
  <c r="P129"/>
  <c r="AO128"/>
  <c r="AN128"/>
  <c r="AP128" s="1"/>
  <c r="Q128" s="1"/>
  <c r="AM128"/>
  <c r="AK128"/>
  <c r="AJ128"/>
  <c r="AI128"/>
  <c r="AH128"/>
  <c r="R128"/>
  <c r="P128"/>
  <c r="AO127"/>
  <c r="AN127"/>
  <c r="AP127" s="1"/>
  <c r="Q127" s="1"/>
  <c r="AM127"/>
  <c r="AK127"/>
  <c r="AJ127"/>
  <c r="AI127"/>
  <c r="AH127"/>
  <c r="R127"/>
  <c r="P127"/>
  <c r="AO126"/>
  <c r="AN126"/>
  <c r="AP126" s="1"/>
  <c r="Q126" s="1"/>
  <c r="AM126"/>
  <c r="AK126"/>
  <c r="AJ126"/>
  <c r="AI126"/>
  <c r="AH126"/>
  <c r="R126"/>
  <c r="P126"/>
  <c r="AO125"/>
  <c r="AN125"/>
  <c r="AN139" s="1"/>
  <c r="AM125"/>
  <c r="AK125"/>
  <c r="AJ125"/>
  <c r="AJ139" s="1"/>
  <c r="AI125"/>
  <c r="AH125"/>
  <c r="R125"/>
  <c r="P125"/>
  <c r="AS124"/>
  <c r="AR124"/>
  <c r="AT124" s="1"/>
  <c r="AQ124"/>
  <c r="AU124" s="1"/>
  <c r="AS123"/>
  <c r="AR123"/>
  <c r="AQ123"/>
  <c r="AT123" s="1"/>
  <c r="AS122"/>
  <c r="AR122"/>
  <c r="AT122" s="1"/>
  <c r="AQ122"/>
  <c r="AU122" s="1"/>
  <c r="AB122"/>
  <c r="AU121"/>
  <c r="AS121"/>
  <c r="AR121"/>
  <c r="AQ121"/>
  <c r="AT121" s="1"/>
  <c r="AF121"/>
  <c r="AS120"/>
  <c r="AR120"/>
  <c r="AT120" s="1"/>
  <c r="AQ120"/>
  <c r="AU120" s="1"/>
  <c r="AF120"/>
  <c r="AS119"/>
  <c r="AR119"/>
  <c r="AQ119"/>
  <c r="AT119" s="1"/>
  <c r="AF119"/>
  <c r="AS118"/>
  <c r="AR118"/>
  <c r="AT118" s="1"/>
  <c r="AQ118"/>
  <c r="AU118" s="1"/>
  <c r="AF118"/>
  <c r="AS117"/>
  <c r="AR117"/>
  <c r="AQ117"/>
  <c r="AT117" s="1"/>
  <c r="AF117"/>
  <c r="AS116"/>
  <c r="AR116"/>
  <c r="AT116" s="1"/>
  <c r="AQ116"/>
  <c r="AU116" s="1"/>
  <c r="AF116"/>
  <c r="AS115"/>
  <c r="AR115"/>
  <c r="AQ115"/>
  <c r="AT115" s="1"/>
  <c r="AF115"/>
  <c r="AS114"/>
  <c r="AR114"/>
  <c r="AT114" s="1"/>
  <c r="AQ114"/>
  <c r="AU114" s="1"/>
  <c r="AF114"/>
  <c r="AS113"/>
  <c r="AR113"/>
  <c r="AQ113"/>
  <c r="AT113" s="1"/>
  <c r="AF113"/>
  <c r="AS112"/>
  <c r="AR112"/>
  <c r="AT112" s="1"/>
  <c r="AQ112"/>
  <c r="AU112" s="1"/>
  <c r="AF112"/>
  <c r="AQ111"/>
  <c r="AF111"/>
  <c r="R111"/>
  <c r="Q111"/>
  <c r="P111"/>
  <c r="O111"/>
  <c r="N111"/>
  <c r="M111"/>
  <c r="M112" s="1"/>
  <c r="M113" s="1"/>
  <c r="M114" s="1"/>
  <c r="M115" s="1"/>
  <c r="M116" s="1"/>
  <c r="M117" s="1"/>
  <c r="M118" s="1"/>
  <c r="M119" s="1"/>
  <c r="M120" s="1"/>
  <c r="M121" s="1"/>
  <c r="L111"/>
  <c r="L112" s="1"/>
  <c r="L113" s="1"/>
  <c r="L114" s="1"/>
  <c r="L115" s="1"/>
  <c r="L116" s="1"/>
  <c r="L117" s="1"/>
  <c r="L118" s="1"/>
  <c r="L119" s="1"/>
  <c r="L120" s="1"/>
  <c r="L121" s="1"/>
  <c r="K111"/>
  <c r="K112" s="1"/>
  <c r="K113" s="1"/>
  <c r="K114" s="1"/>
  <c r="K115" s="1"/>
  <c r="K116" s="1"/>
  <c r="K117" s="1"/>
  <c r="K118" s="1"/>
  <c r="K119" s="1"/>
  <c r="K120" s="1"/>
  <c r="K121" s="1"/>
  <c r="J111"/>
  <c r="J112" s="1"/>
  <c r="J113" s="1"/>
  <c r="J114" s="1"/>
  <c r="J115" s="1"/>
  <c r="J116" s="1"/>
  <c r="J117" s="1"/>
  <c r="J118" s="1"/>
  <c r="J119" s="1"/>
  <c r="J120" s="1"/>
  <c r="J121" s="1"/>
  <c r="I111"/>
  <c r="I112" s="1"/>
  <c r="I113" s="1"/>
  <c r="I114" s="1"/>
  <c r="I115" s="1"/>
  <c r="I116" s="1"/>
  <c r="I117" s="1"/>
  <c r="I118" s="1"/>
  <c r="I119" s="1"/>
  <c r="I120" s="1"/>
  <c r="I121" s="1"/>
  <c r="H111"/>
  <c r="H112" s="1"/>
  <c r="H113" s="1"/>
  <c r="H114" s="1"/>
  <c r="H115" s="1"/>
  <c r="H116" s="1"/>
  <c r="H117" s="1"/>
  <c r="H118" s="1"/>
  <c r="H119" s="1"/>
  <c r="H120" s="1"/>
  <c r="H121" s="1"/>
  <c r="G111"/>
  <c r="G112" s="1"/>
  <c r="G113" s="1"/>
  <c r="G114" s="1"/>
  <c r="G115" s="1"/>
  <c r="G116" s="1"/>
  <c r="G117" s="1"/>
  <c r="AO110"/>
  <c r="AN110"/>
  <c r="AP110" s="1"/>
  <c r="Q110" s="1"/>
  <c r="AM110"/>
  <c r="AK110"/>
  <c r="AJ110"/>
  <c r="AI110"/>
  <c r="AH110"/>
  <c r="AF110"/>
  <c r="Z110"/>
  <c r="R110"/>
  <c r="P110"/>
  <c r="AO109"/>
  <c r="AN109"/>
  <c r="AP109" s="1"/>
  <c r="Q109" s="1"/>
  <c r="AM109"/>
  <c r="AK109"/>
  <c r="AJ109"/>
  <c r="AI109"/>
  <c r="AS109" s="1"/>
  <c r="AH109"/>
  <c r="R109"/>
  <c r="P109"/>
  <c r="E109"/>
  <c r="AQ109" s="1"/>
  <c r="AO108"/>
  <c r="AN108"/>
  <c r="AP108" s="1"/>
  <c r="Q108" s="1"/>
  <c r="AM108"/>
  <c r="AK108"/>
  <c r="AJ108"/>
  <c r="AI108"/>
  <c r="AS108" s="1"/>
  <c r="AH108"/>
  <c r="R108"/>
  <c r="P108"/>
  <c r="E108"/>
  <c r="AQ108" s="1"/>
  <c r="AO107"/>
  <c r="AN107"/>
  <c r="AP107" s="1"/>
  <c r="Q107" s="1"/>
  <c r="AM107"/>
  <c r="AK107"/>
  <c r="AJ107"/>
  <c r="AI107"/>
  <c r="AS107" s="1"/>
  <c r="AH107"/>
  <c r="R107"/>
  <c r="P107"/>
  <c r="E107"/>
  <c r="AQ107" s="1"/>
  <c r="AS106"/>
  <c r="AO106"/>
  <c r="AN106"/>
  <c r="AM106"/>
  <c r="AK106"/>
  <c r="AJ106"/>
  <c r="AI106"/>
  <c r="AH106"/>
  <c r="R106"/>
  <c r="P106"/>
  <c r="E106"/>
  <c r="AQ106" s="1"/>
  <c r="AO105"/>
  <c r="AN105"/>
  <c r="AP105" s="1"/>
  <c r="Q105" s="1"/>
  <c r="AM105"/>
  <c r="AK105"/>
  <c r="AJ105"/>
  <c r="AI105"/>
  <c r="AS105" s="1"/>
  <c r="AH105"/>
  <c r="R105"/>
  <c r="P105"/>
  <c r="E105"/>
  <c r="AQ105" s="1"/>
  <c r="AO104"/>
  <c r="AN104"/>
  <c r="AP104" s="1"/>
  <c r="Q104" s="1"/>
  <c r="AM104"/>
  <c r="AK104"/>
  <c r="AJ104"/>
  <c r="AI104"/>
  <c r="AS104" s="1"/>
  <c r="AH104"/>
  <c r="R104"/>
  <c r="P104"/>
  <c r="E104"/>
  <c r="AQ104" s="1"/>
  <c r="AO103"/>
  <c r="AN103"/>
  <c r="AP103" s="1"/>
  <c r="Q103" s="1"/>
  <c r="AM103"/>
  <c r="AK103"/>
  <c r="AJ103"/>
  <c r="AI103"/>
  <c r="AS103" s="1"/>
  <c r="AH103"/>
  <c r="AB103"/>
  <c r="AC103" s="1"/>
  <c r="R103"/>
  <c r="P103"/>
  <c r="E103"/>
  <c r="AQ103" s="1"/>
  <c r="AO102"/>
  <c r="AN102"/>
  <c r="AP102" s="1"/>
  <c r="Q102" s="1"/>
  <c r="AM102"/>
  <c r="AK102"/>
  <c r="AJ102"/>
  <c r="AI102"/>
  <c r="AS102" s="1"/>
  <c r="AH102"/>
  <c r="R102"/>
  <c r="P102"/>
  <c r="E102"/>
  <c r="AQ102" s="1"/>
  <c r="AO101"/>
  <c r="AO111" s="1"/>
  <c r="AN101"/>
  <c r="AN111" s="1"/>
  <c r="AM101"/>
  <c r="AM111" s="1"/>
  <c r="AK101"/>
  <c r="AK111" s="1"/>
  <c r="AJ101"/>
  <c r="AJ111" s="1"/>
  <c r="AI101"/>
  <c r="AI111" s="1"/>
  <c r="AH101"/>
  <c r="AH111" s="1"/>
  <c r="R101"/>
  <c r="P101"/>
  <c r="E101"/>
  <c r="AQ101" s="1"/>
  <c r="AS100"/>
  <c r="AR100"/>
  <c r="AQ100"/>
  <c r="AT100" s="1"/>
  <c r="AS99"/>
  <c r="AR99"/>
  <c r="AT99" s="1"/>
  <c r="AQ99"/>
  <c r="AU99" s="1"/>
  <c r="AS98"/>
  <c r="AR98"/>
  <c r="AQ98"/>
  <c r="AT98" s="1"/>
  <c r="R98"/>
  <c r="Q98"/>
  <c r="AS97"/>
  <c r="AR97"/>
  <c r="AT97" s="1"/>
  <c r="AQ97"/>
  <c r="AU97" s="1"/>
  <c r="AC97"/>
  <c r="AS96"/>
  <c r="AR96"/>
  <c r="AQ96"/>
  <c r="AT96" s="1"/>
  <c r="AC96"/>
  <c r="AS95"/>
  <c r="AR95"/>
  <c r="AT95" s="1"/>
  <c r="AQ95"/>
  <c r="AU95" s="1"/>
  <c r="AC95"/>
  <c r="AS94"/>
  <c r="AR94"/>
  <c r="AQ94"/>
  <c r="AT94" s="1"/>
  <c r="AC94"/>
  <c r="AS93"/>
  <c r="AR93"/>
  <c r="AT93" s="1"/>
  <c r="AQ93"/>
  <c r="AU93" s="1"/>
  <c r="AC93"/>
  <c r="AS92"/>
  <c r="AR92"/>
  <c r="AQ92"/>
  <c r="AT92" s="1"/>
  <c r="AC92"/>
  <c r="AS91"/>
  <c r="AR91"/>
  <c r="AT91" s="1"/>
  <c r="AQ91"/>
  <c r="AU91" s="1"/>
  <c r="AC91"/>
  <c r="AS90"/>
  <c r="AR90"/>
  <c r="AQ90"/>
  <c r="AT90" s="1"/>
  <c r="AC90"/>
  <c r="AS89"/>
  <c r="AR89"/>
  <c r="AT89" s="1"/>
  <c r="AQ89"/>
  <c r="AU89" s="1"/>
  <c r="AC89"/>
  <c r="AS88"/>
  <c r="AR88"/>
  <c r="AQ88"/>
  <c r="AT88" s="1"/>
  <c r="AC88"/>
  <c r="AS87"/>
  <c r="AR87"/>
  <c r="AT87" s="1"/>
  <c r="AQ87"/>
  <c r="AU87" s="1"/>
  <c r="AC87"/>
  <c r="AS86"/>
  <c r="AR86"/>
  <c r="AQ86"/>
  <c r="AT86" s="1"/>
  <c r="AC86"/>
  <c r="AS85"/>
  <c r="AR85"/>
  <c r="AT85" s="1"/>
  <c r="AQ85"/>
  <c r="AU85" s="1"/>
  <c r="AC85"/>
  <c r="AS84"/>
  <c r="AR84"/>
  <c r="AQ84"/>
  <c r="AT84" s="1"/>
  <c r="AC84"/>
  <c r="AS83"/>
  <c r="AR83"/>
  <c r="AT83" s="1"/>
  <c r="AQ83"/>
  <c r="AU83" s="1"/>
  <c r="AD83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C83"/>
  <c r="P83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N83"/>
  <c r="N84" s="1"/>
  <c r="L83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H83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AS82"/>
  <c r="AR82"/>
  <c r="AQ82"/>
  <c r="AT82" s="1"/>
  <c r="AD82"/>
  <c r="AC82"/>
  <c r="R82"/>
  <c r="Q82"/>
  <c r="Q83" s="1"/>
  <c r="P82"/>
  <c r="O82"/>
  <c r="O83" s="1"/>
  <c r="N82"/>
  <c r="M82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L82"/>
  <c r="K82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J82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I82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H82"/>
  <c r="G82"/>
  <c r="G83" s="1"/>
  <c r="AQ81"/>
  <c r="AO80"/>
  <c r="AN80"/>
  <c r="AP80" s="1"/>
  <c r="Q80" s="1"/>
  <c r="AM80"/>
  <c r="AK80"/>
  <c r="AJ80"/>
  <c r="AI80"/>
  <c r="AH80"/>
  <c r="AS80" s="1"/>
  <c r="R80"/>
  <c r="P80"/>
  <c r="E80"/>
  <c r="AQ80" s="1"/>
  <c r="AO79"/>
  <c r="AN79"/>
  <c r="AP79" s="1"/>
  <c r="Q79" s="1"/>
  <c r="AM79"/>
  <c r="AK79"/>
  <c r="AJ79"/>
  <c r="AI79"/>
  <c r="AS79" s="1"/>
  <c r="AH79"/>
  <c r="R79"/>
  <c r="P79"/>
  <c r="E79"/>
  <c r="AQ79" s="1"/>
  <c r="AO78"/>
  <c r="AN78"/>
  <c r="AP78" s="1"/>
  <c r="Q78" s="1"/>
  <c r="AM78"/>
  <c r="AK78"/>
  <c r="AJ78"/>
  <c r="AI78"/>
  <c r="E78" s="1"/>
  <c r="AQ78" s="1"/>
  <c r="AH78"/>
  <c r="R78"/>
  <c r="P78"/>
  <c r="AO77"/>
  <c r="AN77"/>
  <c r="AP77" s="1"/>
  <c r="Q77" s="1"/>
  <c r="AM77"/>
  <c r="AK77"/>
  <c r="AJ77"/>
  <c r="AI77"/>
  <c r="AH77"/>
  <c r="AS77" s="1"/>
  <c r="R77"/>
  <c r="P77"/>
  <c r="AO76"/>
  <c r="AN76"/>
  <c r="AP76" s="1"/>
  <c r="Q76" s="1"/>
  <c r="AM76"/>
  <c r="AK76"/>
  <c r="AJ76"/>
  <c r="AI76"/>
  <c r="AH76"/>
  <c r="AS76" s="1"/>
  <c r="R76"/>
  <c r="P76"/>
  <c r="AO75"/>
  <c r="AN75"/>
  <c r="AP75" s="1"/>
  <c r="Q75" s="1"/>
  <c r="AM75"/>
  <c r="AK75"/>
  <c r="AJ75"/>
  <c r="AI75"/>
  <c r="AH75"/>
  <c r="AS75" s="1"/>
  <c r="R75"/>
  <c r="P75"/>
  <c r="E75"/>
  <c r="AQ75" s="1"/>
  <c r="AO74"/>
  <c r="AN74"/>
  <c r="AP74" s="1"/>
  <c r="Q74" s="1"/>
  <c r="AM74"/>
  <c r="AK74"/>
  <c r="AJ74"/>
  <c r="AI74"/>
  <c r="E74" s="1"/>
  <c r="AQ74" s="1"/>
  <c r="AH74"/>
  <c r="R74"/>
  <c r="P74"/>
  <c r="AO73"/>
  <c r="AN73"/>
  <c r="AP73" s="1"/>
  <c r="Q73" s="1"/>
  <c r="AM73"/>
  <c r="AK73"/>
  <c r="AJ73"/>
  <c r="AI73"/>
  <c r="AH73"/>
  <c r="AS73" s="1"/>
  <c r="R73"/>
  <c r="P73"/>
  <c r="E73"/>
  <c r="AQ73" s="1"/>
  <c r="AO72"/>
  <c r="AN72"/>
  <c r="AP72" s="1"/>
  <c r="Q72" s="1"/>
  <c r="AM72"/>
  <c r="AK72"/>
  <c r="AJ72"/>
  <c r="AI72"/>
  <c r="AH72"/>
  <c r="AS72" s="1"/>
  <c r="R72"/>
  <c r="P72"/>
  <c r="E72"/>
  <c r="AQ72" s="1"/>
  <c r="AO71"/>
  <c r="AN71"/>
  <c r="AP71" s="1"/>
  <c r="Q71" s="1"/>
  <c r="AM71"/>
  <c r="AK71"/>
  <c r="AJ71"/>
  <c r="AI71"/>
  <c r="AH71"/>
  <c r="AS71" s="1"/>
  <c r="R71"/>
  <c r="P71"/>
  <c r="E71"/>
  <c r="AQ71" s="1"/>
  <c r="AO70"/>
  <c r="AN70"/>
  <c r="AP70" s="1"/>
  <c r="Q70" s="1"/>
  <c r="AM70"/>
  <c r="AK70"/>
  <c r="AJ70"/>
  <c r="AI70"/>
  <c r="AS70" s="1"/>
  <c r="AH70"/>
  <c r="R70"/>
  <c r="P70"/>
  <c r="E70"/>
  <c r="AQ70" s="1"/>
  <c r="AO69"/>
  <c r="AN69"/>
  <c r="AP69" s="1"/>
  <c r="Q69" s="1"/>
  <c r="AM69"/>
  <c r="AK69"/>
  <c r="AJ69"/>
  <c r="AI69"/>
  <c r="AS69" s="1"/>
  <c r="AH69"/>
  <c r="R69"/>
  <c r="P69"/>
  <c r="E69"/>
  <c r="AQ69" s="1"/>
  <c r="AO68"/>
  <c r="AN68"/>
  <c r="AP68" s="1"/>
  <c r="Q68" s="1"/>
  <c r="AM68"/>
  <c r="AK68"/>
  <c r="AJ68"/>
  <c r="AI68"/>
  <c r="AS68" s="1"/>
  <c r="AH68"/>
  <c r="R68"/>
  <c r="P68"/>
  <c r="E68"/>
  <c r="AQ68" s="1"/>
  <c r="AO67"/>
  <c r="AO81" s="1"/>
  <c r="AN67"/>
  <c r="AN81" s="1"/>
  <c r="AM67"/>
  <c r="AM81" s="1"/>
  <c r="AK67"/>
  <c r="AK81" s="1"/>
  <c r="AJ67"/>
  <c r="AJ81" s="1"/>
  <c r="AI67"/>
  <c r="AI81" s="1"/>
  <c r="AH67"/>
  <c r="AH81" s="1"/>
  <c r="R67"/>
  <c r="P67"/>
  <c r="E67"/>
  <c r="AQ67" s="1"/>
  <c r="AS66"/>
  <c r="AR66"/>
  <c r="AQ66"/>
  <c r="AU66" s="1"/>
  <c r="AS65"/>
  <c r="AR65"/>
  <c r="AQ65"/>
  <c r="AU65" s="1"/>
  <c r="AS64"/>
  <c r="AR64"/>
  <c r="AQ64"/>
  <c r="AU64" s="1"/>
  <c r="AQ63"/>
  <c r="AS62"/>
  <c r="AR62"/>
  <c r="AT62" s="1"/>
  <c r="AQ62"/>
  <c r="AU62" s="1"/>
  <c r="AS61"/>
  <c r="AR61"/>
  <c r="AT61" s="1"/>
  <c r="AQ61"/>
  <c r="AU61" s="1"/>
  <c r="AS60"/>
  <c r="AR60"/>
  <c r="AQ60"/>
  <c r="AU60" s="1"/>
  <c r="AS59"/>
  <c r="AR59"/>
  <c r="AT59" s="1"/>
  <c r="AQ59"/>
  <c r="AU59" s="1"/>
  <c r="AS58"/>
  <c r="AR58"/>
  <c r="AQ58"/>
  <c r="AU58" s="1"/>
  <c r="AS57"/>
  <c r="AR57"/>
  <c r="AT57" s="1"/>
  <c r="AQ57"/>
  <c r="AU57" s="1"/>
  <c r="AS56"/>
  <c r="AR56"/>
  <c r="AQ56"/>
  <c r="AU56" s="1"/>
  <c r="AS55"/>
  <c r="AR55"/>
  <c r="AT55" s="1"/>
  <c r="AQ55"/>
  <c r="AU55" s="1"/>
  <c r="AS54"/>
  <c r="AR54"/>
  <c r="AQ54"/>
  <c r="AU54" s="1"/>
  <c r="AS53"/>
  <c r="AR53"/>
  <c r="AQ53"/>
  <c r="AT53" s="1"/>
  <c r="AS52"/>
  <c r="AR52"/>
  <c r="AQ52"/>
  <c r="AU52" s="1"/>
  <c r="AS51"/>
  <c r="AR51"/>
  <c r="AQ51"/>
  <c r="AT51" s="1"/>
  <c r="AS50"/>
  <c r="AR50"/>
  <c r="AQ50"/>
  <c r="AU50" s="1"/>
  <c r="AS49"/>
  <c r="AR49"/>
  <c r="AQ49"/>
  <c r="AT49" s="1"/>
  <c r="AS48"/>
  <c r="AR48"/>
  <c r="AQ48"/>
  <c r="AU48" s="1"/>
  <c r="AS47"/>
  <c r="AR47"/>
  <c r="AQ47"/>
  <c r="AU47" s="1"/>
  <c r="AS46"/>
  <c r="AR46"/>
  <c r="AQ46"/>
  <c r="AU46" s="1"/>
  <c r="AS45"/>
  <c r="AR45"/>
  <c r="AQ45"/>
  <c r="AU45" s="1"/>
  <c r="AS44"/>
  <c r="AR44"/>
  <c r="AQ44"/>
  <c r="AU44" s="1"/>
  <c r="AS43"/>
  <c r="AR43"/>
  <c r="AQ43"/>
  <c r="AU43" s="1"/>
  <c r="AS42"/>
  <c r="AR42"/>
  <c r="AQ42"/>
  <c r="AU42" s="1"/>
  <c r="AS41"/>
  <c r="AR41"/>
  <c r="AQ41"/>
  <c r="AU41" s="1"/>
  <c r="AS40"/>
  <c r="AR40"/>
  <c r="AQ40"/>
  <c r="AU40" s="1"/>
  <c r="AS39"/>
  <c r="AR39"/>
  <c r="AQ39"/>
  <c r="AU39" s="1"/>
  <c r="AS38"/>
  <c r="AR38"/>
  <c r="AQ38"/>
  <c r="AU38" s="1"/>
  <c r="AS37"/>
  <c r="AR37"/>
  <c r="AQ37"/>
  <c r="AU37" s="1"/>
  <c r="AS36"/>
  <c r="AR36"/>
  <c r="AQ36"/>
  <c r="AU36" s="1"/>
  <c r="AD36"/>
  <c r="AD37" s="1"/>
  <c r="AD38" s="1"/>
  <c r="AD39" s="1"/>
  <c r="AD40" s="1"/>
  <c r="AD41" s="1"/>
  <c r="AD42" s="1"/>
  <c r="AD43" s="1"/>
  <c r="AD44" s="1"/>
  <c r="AD45" s="1"/>
  <c r="AD46" s="1"/>
  <c r="AD47" s="1"/>
  <c r="AD48" s="1"/>
  <c r="AD62" s="1"/>
  <c r="AD63" s="1"/>
  <c r="AD65" s="1"/>
  <c r="AD66" s="1"/>
  <c r="AS35"/>
  <c r="AR35"/>
  <c r="AQ35"/>
  <c r="AU35" s="1"/>
  <c r="AD35"/>
  <c r="AB35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R35"/>
  <c r="R36" s="1"/>
  <c r="Q35"/>
  <c r="Q36" s="1"/>
  <c r="P35"/>
  <c r="P36" s="1"/>
  <c r="O35"/>
  <c r="O36" s="1"/>
  <c r="N35"/>
  <c r="N36" s="1"/>
  <c r="M35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L35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K35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J35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I35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H35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G35"/>
  <c r="G36" s="1"/>
  <c r="AQ34"/>
  <c r="AA34"/>
  <c r="D34"/>
  <c r="C34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AS33"/>
  <c r="AR33"/>
  <c r="AT33" s="1"/>
  <c r="AQ33"/>
  <c r="AU33" s="1"/>
  <c r="AO32"/>
  <c r="AN32"/>
  <c r="AP32" s="1"/>
  <c r="Q32" s="1"/>
  <c r="AM32"/>
  <c r="AK32"/>
  <c r="AJ32"/>
  <c r="AI32"/>
  <c r="AS32" s="1"/>
  <c r="AH32"/>
  <c r="R32"/>
  <c r="P32"/>
  <c r="E32"/>
  <c r="AQ32" s="1"/>
  <c r="AO31"/>
  <c r="AN31"/>
  <c r="AP31" s="1"/>
  <c r="Q31" s="1"/>
  <c r="AM31"/>
  <c r="AK31"/>
  <c r="AJ31"/>
  <c r="AI31"/>
  <c r="AS31" s="1"/>
  <c r="AH31"/>
  <c r="R31"/>
  <c r="P31"/>
  <c r="E31"/>
  <c r="AQ31" s="1"/>
  <c r="AO30"/>
  <c r="AN30"/>
  <c r="AP30" s="1"/>
  <c r="Q30" s="1"/>
  <c r="AM30"/>
  <c r="AK30"/>
  <c r="AJ30"/>
  <c r="AI30"/>
  <c r="AS30" s="1"/>
  <c r="AH30"/>
  <c r="R30"/>
  <c r="P30"/>
  <c r="E30"/>
  <c r="AQ30" s="1"/>
  <c r="AO29"/>
  <c r="AN29"/>
  <c r="AP29" s="1"/>
  <c r="Q29" s="1"/>
  <c r="AM29"/>
  <c r="AK29"/>
  <c r="AJ29"/>
  <c r="AI29"/>
  <c r="AS29" s="1"/>
  <c r="AH29"/>
  <c r="R29"/>
  <c r="P29"/>
  <c r="E29"/>
  <c r="AQ29" s="1"/>
  <c r="AO28"/>
  <c r="AN28"/>
  <c r="AP28" s="1"/>
  <c r="Q28" s="1"/>
  <c r="AM28"/>
  <c r="AK28"/>
  <c r="AJ28"/>
  <c r="AI28"/>
  <c r="AS28" s="1"/>
  <c r="AH28"/>
  <c r="R28"/>
  <c r="P28"/>
  <c r="E28"/>
  <c r="AQ28" s="1"/>
  <c r="AO27"/>
  <c r="AN27"/>
  <c r="AP27" s="1"/>
  <c r="Q27" s="1"/>
  <c r="AM27"/>
  <c r="AK27"/>
  <c r="AJ27"/>
  <c r="AI27"/>
  <c r="AS27" s="1"/>
  <c r="AH27"/>
  <c r="R27"/>
  <c r="P27"/>
  <c r="E27"/>
  <c r="AQ27" s="1"/>
  <c r="AO26"/>
  <c r="AN26"/>
  <c r="AP26" s="1"/>
  <c r="Q26" s="1"/>
  <c r="AM26"/>
  <c r="AK26"/>
  <c r="AJ26"/>
  <c r="AI26"/>
  <c r="AS26" s="1"/>
  <c r="AH26"/>
  <c r="R26"/>
  <c r="P26"/>
  <c r="E26"/>
  <c r="AQ26" s="1"/>
  <c r="AO25"/>
  <c r="AN25"/>
  <c r="AP25" s="1"/>
  <c r="Q25" s="1"/>
  <c r="AM25"/>
  <c r="AK25"/>
  <c r="AJ25"/>
  <c r="AI25"/>
  <c r="AS25" s="1"/>
  <c r="AH25"/>
  <c r="R25"/>
  <c r="P25"/>
  <c r="E25"/>
  <c r="AQ25" s="1"/>
  <c r="AO24"/>
  <c r="AN24"/>
  <c r="AP24" s="1"/>
  <c r="Q24" s="1"/>
  <c r="AM24"/>
  <c r="AK24"/>
  <c r="AJ24"/>
  <c r="AI24"/>
  <c r="AS24" s="1"/>
  <c r="AH24"/>
  <c r="R24"/>
  <c r="P24"/>
  <c r="E24"/>
  <c r="AQ24" s="1"/>
  <c r="AO23"/>
  <c r="AN23"/>
  <c r="AP23" s="1"/>
  <c r="Q23" s="1"/>
  <c r="AM23"/>
  <c r="AK23"/>
  <c r="AJ23"/>
  <c r="AI23"/>
  <c r="AS23" s="1"/>
  <c r="AH23"/>
  <c r="R23"/>
  <c r="P23"/>
  <c r="E23"/>
  <c r="AQ23" s="1"/>
  <c r="AO22"/>
  <c r="AN22"/>
  <c r="AP22" s="1"/>
  <c r="Q22" s="1"/>
  <c r="AM22"/>
  <c r="AK22"/>
  <c r="AJ22"/>
  <c r="AI22"/>
  <c r="AS22" s="1"/>
  <c r="AH22"/>
  <c r="R22"/>
  <c r="P22"/>
  <c r="E22"/>
  <c r="AQ22" s="1"/>
  <c r="AO21"/>
  <c r="AN21"/>
  <c r="AP21" s="1"/>
  <c r="Q21" s="1"/>
  <c r="AM21"/>
  <c r="AK21"/>
  <c r="AJ21"/>
  <c r="AI21"/>
  <c r="AS21" s="1"/>
  <c r="AH21"/>
  <c r="R21"/>
  <c r="P21"/>
  <c r="E21"/>
  <c r="AQ21" s="1"/>
  <c r="AO20"/>
  <c r="AN20"/>
  <c r="AP20" s="1"/>
  <c r="Q20" s="1"/>
  <c r="AM20"/>
  <c r="AK20"/>
  <c r="AJ20"/>
  <c r="AI20"/>
  <c r="AS20" s="1"/>
  <c r="AH20"/>
  <c r="R20"/>
  <c r="P20"/>
  <c r="E20"/>
  <c r="AQ20" s="1"/>
  <c r="AO19"/>
  <c r="AN19"/>
  <c r="AP19" s="1"/>
  <c r="Q19" s="1"/>
  <c r="AM19"/>
  <c r="AK19"/>
  <c r="AJ19"/>
  <c r="AI19"/>
  <c r="AS19" s="1"/>
  <c r="AH19"/>
  <c r="R19"/>
  <c r="P19"/>
  <c r="E19"/>
  <c r="AQ19" s="1"/>
  <c r="AO18"/>
  <c r="AN18"/>
  <c r="AP18" s="1"/>
  <c r="Q18" s="1"/>
  <c r="AM18"/>
  <c r="AK18"/>
  <c r="AJ18"/>
  <c r="AI18"/>
  <c r="AS18" s="1"/>
  <c r="AH18"/>
  <c r="R18"/>
  <c r="P18"/>
  <c r="E18"/>
  <c r="AQ18" s="1"/>
  <c r="AO17"/>
  <c r="AN17"/>
  <c r="AP17" s="1"/>
  <c r="Q17" s="1"/>
  <c r="AM17"/>
  <c r="AK17"/>
  <c r="AJ17"/>
  <c r="AI17"/>
  <c r="AS17" s="1"/>
  <c r="AH17"/>
  <c r="R17"/>
  <c r="P17"/>
  <c r="E17"/>
  <c r="AQ17" s="1"/>
  <c r="AO16"/>
  <c r="AN16"/>
  <c r="AP16" s="1"/>
  <c r="Q16" s="1"/>
  <c r="AM16"/>
  <c r="AK16"/>
  <c r="AJ16"/>
  <c r="AI16"/>
  <c r="AS16" s="1"/>
  <c r="AH16"/>
  <c r="R16"/>
  <c r="P16"/>
  <c r="E16"/>
  <c r="AQ16" s="1"/>
  <c r="AO15"/>
  <c r="AN15"/>
  <c r="AP15" s="1"/>
  <c r="Q15" s="1"/>
  <c r="AM15"/>
  <c r="AK15"/>
  <c r="AJ15"/>
  <c r="AI15"/>
  <c r="AS15" s="1"/>
  <c r="AH15"/>
  <c r="R15"/>
  <c r="P15"/>
  <c r="E15"/>
  <c r="AQ15" s="1"/>
  <c r="AO14"/>
  <c r="AN14"/>
  <c r="AP14" s="1"/>
  <c r="Q14" s="1"/>
  <c r="AM14"/>
  <c r="AK14"/>
  <c r="AJ14"/>
  <c r="AI14"/>
  <c r="AS14" s="1"/>
  <c r="AH14"/>
  <c r="R14"/>
  <c r="P14"/>
  <c r="E14"/>
  <c r="AQ14" s="1"/>
  <c r="AO13"/>
  <c r="AN13"/>
  <c r="AP13" s="1"/>
  <c r="Q13" s="1"/>
  <c r="AM13"/>
  <c r="AK13"/>
  <c r="AJ13"/>
  <c r="AI13"/>
  <c r="AS13" s="1"/>
  <c r="AH13"/>
  <c r="R13"/>
  <c r="P13"/>
  <c r="E13"/>
  <c r="AQ13" s="1"/>
  <c r="AO12"/>
  <c r="AN12"/>
  <c r="AP12" s="1"/>
  <c r="Q12" s="1"/>
  <c r="AM12"/>
  <c r="AK12"/>
  <c r="AJ12"/>
  <c r="AI12"/>
  <c r="AS12" s="1"/>
  <c r="AH12"/>
  <c r="R12"/>
  <c r="P12"/>
  <c r="E12"/>
  <c r="AQ12" s="1"/>
  <c r="AO11"/>
  <c r="AN11"/>
  <c r="AP11" s="1"/>
  <c r="Q11" s="1"/>
  <c r="AM11"/>
  <c r="AK11"/>
  <c r="AJ11"/>
  <c r="AI11"/>
  <c r="AS11" s="1"/>
  <c r="AH11"/>
  <c r="R11"/>
  <c r="P11"/>
  <c r="E11"/>
  <c r="AQ11" s="1"/>
  <c r="AO10"/>
  <c r="AN10"/>
  <c r="AP10" s="1"/>
  <c r="Q10" s="1"/>
  <c r="AM10"/>
  <c r="AK10"/>
  <c r="AJ10"/>
  <c r="AI10"/>
  <c r="AS10" s="1"/>
  <c r="AH10"/>
  <c r="R10"/>
  <c r="P10"/>
  <c r="E10"/>
  <c r="AQ10" s="1"/>
  <c r="AO9"/>
  <c r="AN9"/>
  <c r="AP9" s="1"/>
  <c r="Q9" s="1"/>
  <c r="AM9"/>
  <c r="AK9"/>
  <c r="AJ9"/>
  <c r="AI9"/>
  <c r="AS9" s="1"/>
  <c r="AH9"/>
  <c r="R9"/>
  <c r="P9"/>
  <c r="E9"/>
  <c r="AQ9" s="1"/>
  <c r="AO8"/>
  <c r="AN8"/>
  <c r="AP8" s="1"/>
  <c r="Q8" s="1"/>
  <c r="AM8"/>
  <c r="AK8"/>
  <c r="AR8" s="1"/>
  <c r="AJ8"/>
  <c r="AI8"/>
  <c r="AS8" s="1"/>
  <c r="AH8"/>
  <c r="AD8"/>
  <c r="AD9" s="1"/>
  <c r="R8"/>
  <c r="P8"/>
  <c r="M8" s="1"/>
  <c r="L8"/>
  <c r="AL8" s="1"/>
  <c r="AG8" s="1"/>
  <c r="AB8" s="1"/>
  <c r="E8"/>
  <c r="AQ8" s="1"/>
  <c r="AO7"/>
  <c r="AO34" s="1"/>
  <c r="AN7"/>
  <c r="AN34" s="1"/>
  <c r="AM7"/>
  <c r="AM34" s="1"/>
  <c r="AK7"/>
  <c r="AK34" s="1"/>
  <c r="AJ7"/>
  <c r="AJ34" s="1"/>
  <c r="AI7"/>
  <c r="AI34" s="1"/>
  <c r="AH7"/>
  <c r="AH34" s="1"/>
  <c r="R7"/>
  <c r="P7"/>
  <c r="L7"/>
  <c r="AL7" s="1"/>
  <c r="AJ168" i="3"/>
  <c r="AJ169" s="1"/>
  <c r="AR155"/>
  <c r="AQ155"/>
  <c r="AU155" s="1"/>
  <c r="AR154"/>
  <c r="AQ154"/>
  <c r="AU154" s="1"/>
  <c r="AR153"/>
  <c r="AQ153"/>
  <c r="AU153" s="1"/>
  <c r="AR152"/>
  <c r="AQ152"/>
  <c r="AU152" s="1"/>
  <c r="AR151"/>
  <c r="AQ151"/>
  <c r="AU151" s="1"/>
  <c r="AR150"/>
  <c r="AQ150"/>
  <c r="AU150" s="1"/>
  <c r="AR149"/>
  <c r="AQ149"/>
  <c r="AU149" s="1"/>
  <c r="AR148"/>
  <c r="AQ148"/>
  <c r="AU148" s="1"/>
  <c r="AR147"/>
  <c r="AQ147"/>
  <c r="AU147" s="1"/>
  <c r="AR146"/>
  <c r="AQ146"/>
  <c r="AU146" s="1"/>
  <c r="AR145"/>
  <c r="AQ145"/>
  <c r="AU145" s="1"/>
  <c r="AR144"/>
  <c r="AQ144"/>
  <c r="AU144" s="1"/>
  <c r="AR143"/>
  <c r="AQ143"/>
  <c r="AU143" s="1"/>
  <c r="AR142"/>
  <c r="AQ142"/>
  <c r="AU142" s="1"/>
  <c r="AR141"/>
  <c r="AQ141"/>
  <c r="AU141" s="1"/>
  <c r="AR140"/>
  <c r="AQ140"/>
  <c r="AU140" s="1"/>
  <c r="AQ139"/>
  <c r="AU139" s="1"/>
  <c r="R139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Q139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P139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O139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N139"/>
  <c r="N140" s="1"/>
  <c r="N141" s="1"/>
  <c r="N142" s="1"/>
  <c r="N143" s="1"/>
  <c r="N144" s="1"/>
  <c r="M139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L139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K139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J139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I139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H139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G139"/>
  <c r="G140" s="1"/>
  <c r="G141" s="1"/>
  <c r="G142" s="1"/>
  <c r="G143" s="1"/>
  <c r="G144" s="1"/>
  <c r="AO138"/>
  <c r="AN138"/>
  <c r="AP138" s="1"/>
  <c r="Q138" s="1"/>
  <c r="AM138"/>
  <c r="AK138"/>
  <c r="AJ138"/>
  <c r="AI138"/>
  <c r="AH138"/>
  <c r="AS138" s="1"/>
  <c r="R138"/>
  <c r="P138"/>
  <c r="E138"/>
  <c r="AQ138" s="1"/>
  <c r="AO137"/>
  <c r="AN137"/>
  <c r="AP137" s="1"/>
  <c r="Q137" s="1"/>
  <c r="AM137"/>
  <c r="AK137"/>
  <c r="AJ137"/>
  <c r="AI137"/>
  <c r="AS137" s="1"/>
  <c r="AH137"/>
  <c r="R137"/>
  <c r="P137"/>
  <c r="E137"/>
  <c r="AQ137" s="1"/>
  <c r="AO136"/>
  <c r="AN136"/>
  <c r="AP136" s="1"/>
  <c r="Q136" s="1"/>
  <c r="AM136"/>
  <c r="AK136"/>
  <c r="AJ136"/>
  <c r="AI136"/>
  <c r="AS136" s="1"/>
  <c r="AH136"/>
  <c r="R136"/>
  <c r="P136"/>
  <c r="E136"/>
  <c r="AQ136" s="1"/>
  <c r="AO135"/>
  <c r="AN135"/>
  <c r="AP135" s="1"/>
  <c r="Q135" s="1"/>
  <c r="AM135"/>
  <c r="AK135"/>
  <c r="AJ135"/>
  <c r="AI135"/>
  <c r="AS135" s="1"/>
  <c r="AH135"/>
  <c r="R135"/>
  <c r="P135"/>
  <c r="E135"/>
  <c r="AQ135" s="1"/>
  <c r="AO134"/>
  <c r="AN134"/>
  <c r="AP134" s="1"/>
  <c r="Q134" s="1"/>
  <c r="AM134"/>
  <c r="AK134"/>
  <c r="AJ134"/>
  <c r="AI134"/>
  <c r="AS134" s="1"/>
  <c r="AH134"/>
  <c r="R134"/>
  <c r="P134"/>
  <c r="E134"/>
  <c r="AQ134" s="1"/>
  <c r="AO133"/>
  <c r="AN133"/>
  <c r="AP133" s="1"/>
  <c r="Q133" s="1"/>
  <c r="AM133"/>
  <c r="AK133"/>
  <c r="AJ133"/>
  <c r="AI133"/>
  <c r="AS133" s="1"/>
  <c r="AH133"/>
  <c r="R133"/>
  <c r="P133"/>
  <c r="E133"/>
  <c r="AQ133" s="1"/>
  <c r="AO132"/>
  <c r="AN132"/>
  <c r="AP132" s="1"/>
  <c r="Q132" s="1"/>
  <c r="AM132"/>
  <c r="AK132"/>
  <c r="AJ132"/>
  <c r="AI132"/>
  <c r="AS132" s="1"/>
  <c r="AH132"/>
  <c r="R132"/>
  <c r="P132"/>
  <c r="E132"/>
  <c r="AQ132" s="1"/>
  <c r="AO131"/>
  <c r="E131" s="1"/>
  <c r="AQ131" s="1"/>
  <c r="AN131"/>
  <c r="AM131"/>
  <c r="AK131"/>
  <c r="AJ131"/>
  <c r="AI131"/>
  <c r="AS131" s="1"/>
  <c r="AH131"/>
  <c r="R131"/>
  <c r="P131"/>
  <c r="AO130"/>
  <c r="AN130"/>
  <c r="AP130" s="1"/>
  <c r="Q130" s="1"/>
  <c r="AM130"/>
  <c r="AK130"/>
  <c r="AJ130"/>
  <c r="AI130"/>
  <c r="AS130" s="1"/>
  <c r="AH130"/>
  <c r="R130"/>
  <c r="P130"/>
  <c r="E130"/>
  <c r="AQ130" s="1"/>
  <c r="AS129"/>
  <c r="AO129"/>
  <c r="E129" s="1"/>
  <c r="AQ129" s="1"/>
  <c r="AN129"/>
  <c r="AM129"/>
  <c r="AK129"/>
  <c r="AJ129"/>
  <c r="AI129"/>
  <c r="AH129"/>
  <c r="R129"/>
  <c r="P129"/>
  <c r="AO128"/>
  <c r="AN128"/>
  <c r="AP128" s="1"/>
  <c r="Q128" s="1"/>
  <c r="AM128"/>
  <c r="AK128"/>
  <c r="AJ128"/>
  <c r="AI128"/>
  <c r="AS128" s="1"/>
  <c r="AH128"/>
  <c r="R128"/>
  <c r="P128"/>
  <c r="E128"/>
  <c r="AQ128" s="1"/>
  <c r="AO127"/>
  <c r="AN127"/>
  <c r="AP127" s="1"/>
  <c r="Q127" s="1"/>
  <c r="AM127"/>
  <c r="AK127"/>
  <c r="AJ127"/>
  <c r="AI127"/>
  <c r="AH127"/>
  <c r="AS127" s="1"/>
  <c r="R127"/>
  <c r="P127"/>
  <c r="AO126"/>
  <c r="AN126"/>
  <c r="AP126" s="1"/>
  <c r="Q126" s="1"/>
  <c r="AM126"/>
  <c r="AK126"/>
  <c r="AJ126"/>
  <c r="AI126"/>
  <c r="AH126"/>
  <c r="AS126" s="1"/>
  <c r="R126"/>
  <c r="P126"/>
  <c r="AO125"/>
  <c r="AO139" s="1"/>
  <c r="AN125"/>
  <c r="AN139" s="1"/>
  <c r="AM125"/>
  <c r="AM139" s="1"/>
  <c r="AK125"/>
  <c r="AK139" s="1"/>
  <c r="AJ125"/>
  <c r="AJ139" s="1"/>
  <c r="AI125"/>
  <c r="AI139" s="1"/>
  <c r="AH125"/>
  <c r="AH139" s="1"/>
  <c r="R125"/>
  <c r="P125"/>
  <c r="E125"/>
  <c r="AQ125" s="1"/>
  <c r="AS124"/>
  <c r="AR124"/>
  <c r="AQ124"/>
  <c r="AT124" s="1"/>
  <c r="AS123"/>
  <c r="AR123"/>
  <c r="AT123" s="1"/>
  <c r="AQ123"/>
  <c r="AU123" s="1"/>
  <c r="AS122"/>
  <c r="AR122"/>
  <c r="AQ122"/>
  <c r="AT122" s="1"/>
  <c r="AB122"/>
  <c r="AS121"/>
  <c r="AR121"/>
  <c r="AT121" s="1"/>
  <c r="AQ121"/>
  <c r="AU121" s="1"/>
  <c r="AF121"/>
  <c r="AS120"/>
  <c r="AR120"/>
  <c r="AQ120"/>
  <c r="AT120" s="1"/>
  <c r="AF120"/>
  <c r="AS119"/>
  <c r="AR119"/>
  <c r="AQ119"/>
  <c r="AU119" s="1"/>
  <c r="AF119"/>
  <c r="AS118"/>
  <c r="AR118"/>
  <c r="AQ118"/>
  <c r="AT118" s="1"/>
  <c r="AF118"/>
  <c r="AS117"/>
  <c r="AR117"/>
  <c r="AQ117"/>
  <c r="AU117" s="1"/>
  <c r="AF117"/>
  <c r="AS116"/>
  <c r="AR116"/>
  <c r="AQ116"/>
  <c r="AT116" s="1"/>
  <c r="AF116"/>
  <c r="AS115"/>
  <c r="AR115"/>
  <c r="AQ115"/>
  <c r="AU115" s="1"/>
  <c r="AF115"/>
  <c r="AS114"/>
  <c r="AR114"/>
  <c r="AQ114"/>
  <c r="AT114" s="1"/>
  <c r="AF114"/>
  <c r="AS113"/>
  <c r="AR113"/>
  <c r="AQ113"/>
  <c r="AU113" s="1"/>
  <c r="AF113"/>
  <c r="AS112"/>
  <c r="AR112"/>
  <c r="AQ112"/>
  <c r="AT112" s="1"/>
  <c r="AF112"/>
  <c r="AQ111"/>
  <c r="AF111"/>
  <c r="R111"/>
  <c r="Q111"/>
  <c r="P111"/>
  <c r="O111"/>
  <c r="N111"/>
  <c r="M111"/>
  <c r="M112" s="1"/>
  <c r="M113" s="1"/>
  <c r="M114" s="1"/>
  <c r="M115" s="1"/>
  <c r="M116" s="1"/>
  <c r="M117" s="1"/>
  <c r="M118" s="1"/>
  <c r="M119" s="1"/>
  <c r="M120" s="1"/>
  <c r="M121" s="1"/>
  <c r="L111"/>
  <c r="L112" s="1"/>
  <c r="L113" s="1"/>
  <c r="L114" s="1"/>
  <c r="L115" s="1"/>
  <c r="L116" s="1"/>
  <c r="L117" s="1"/>
  <c r="L118" s="1"/>
  <c r="L119" s="1"/>
  <c r="L120" s="1"/>
  <c r="L121" s="1"/>
  <c r="K111"/>
  <c r="K112" s="1"/>
  <c r="K113" s="1"/>
  <c r="K114" s="1"/>
  <c r="K115" s="1"/>
  <c r="K116" s="1"/>
  <c r="K117" s="1"/>
  <c r="K118" s="1"/>
  <c r="K119" s="1"/>
  <c r="K120" s="1"/>
  <c r="K121" s="1"/>
  <c r="J111"/>
  <c r="J112" s="1"/>
  <c r="J113" s="1"/>
  <c r="J114" s="1"/>
  <c r="J115" s="1"/>
  <c r="J116" s="1"/>
  <c r="J117" s="1"/>
  <c r="J118" s="1"/>
  <c r="J119" s="1"/>
  <c r="J120" s="1"/>
  <c r="J121" s="1"/>
  <c r="I111"/>
  <c r="I112" s="1"/>
  <c r="I113" s="1"/>
  <c r="I114" s="1"/>
  <c r="I115" s="1"/>
  <c r="I116" s="1"/>
  <c r="I117" s="1"/>
  <c r="I118" s="1"/>
  <c r="I119" s="1"/>
  <c r="I120" s="1"/>
  <c r="I121" s="1"/>
  <c r="H111"/>
  <c r="H112" s="1"/>
  <c r="H113" s="1"/>
  <c r="H114" s="1"/>
  <c r="H115" s="1"/>
  <c r="H116" s="1"/>
  <c r="H117" s="1"/>
  <c r="H118" s="1"/>
  <c r="H119" s="1"/>
  <c r="H120" s="1"/>
  <c r="H121" s="1"/>
  <c r="G111"/>
  <c r="G112" s="1"/>
  <c r="AO110"/>
  <c r="AN110"/>
  <c r="AP110" s="1"/>
  <c r="Q110" s="1"/>
  <c r="AM110"/>
  <c r="AK110"/>
  <c r="AJ110"/>
  <c r="AI110"/>
  <c r="AH110"/>
  <c r="AS110" s="1"/>
  <c r="AF110"/>
  <c r="Z110"/>
  <c r="R110"/>
  <c r="P110"/>
  <c r="E110"/>
  <c r="AQ110" s="1"/>
  <c r="AU110" s="1"/>
  <c r="AO109"/>
  <c r="AN109"/>
  <c r="AP109" s="1"/>
  <c r="Q109" s="1"/>
  <c r="AM109"/>
  <c r="AK109"/>
  <c r="AJ109"/>
  <c r="AI109"/>
  <c r="AH109"/>
  <c r="AS109" s="1"/>
  <c r="R109"/>
  <c r="P109"/>
  <c r="E109"/>
  <c r="AQ109" s="1"/>
  <c r="AO108"/>
  <c r="AN108"/>
  <c r="AP108" s="1"/>
  <c r="Q108" s="1"/>
  <c r="AM108"/>
  <c r="AK108"/>
  <c r="AJ108"/>
  <c r="AI108"/>
  <c r="AH108"/>
  <c r="AS108" s="1"/>
  <c r="R108"/>
  <c r="P108"/>
  <c r="E108"/>
  <c r="AQ108" s="1"/>
  <c r="AO107"/>
  <c r="AN107"/>
  <c r="AP107" s="1"/>
  <c r="Q107" s="1"/>
  <c r="AM107"/>
  <c r="AK107"/>
  <c r="AJ107"/>
  <c r="AI107"/>
  <c r="AS107" s="1"/>
  <c r="AH107"/>
  <c r="R107"/>
  <c r="P107"/>
  <c r="E107"/>
  <c r="AQ107" s="1"/>
  <c r="AO106"/>
  <c r="AN106"/>
  <c r="AP106" s="1"/>
  <c r="Q106" s="1"/>
  <c r="AM106"/>
  <c r="AK106"/>
  <c r="AJ106"/>
  <c r="AI106"/>
  <c r="AS106" s="1"/>
  <c r="AH106"/>
  <c r="R106"/>
  <c r="P106"/>
  <c r="E106"/>
  <c r="AQ106" s="1"/>
  <c r="AO105"/>
  <c r="AN105"/>
  <c r="AP105" s="1"/>
  <c r="Q105" s="1"/>
  <c r="AM105"/>
  <c r="AK105"/>
  <c r="AJ105"/>
  <c r="AI105"/>
  <c r="AS105" s="1"/>
  <c r="AH105"/>
  <c r="R105"/>
  <c r="P105"/>
  <c r="E105"/>
  <c r="AQ105" s="1"/>
  <c r="AO104"/>
  <c r="AN104"/>
  <c r="AP104" s="1"/>
  <c r="Q104" s="1"/>
  <c r="AM104"/>
  <c r="AK104"/>
  <c r="AJ104"/>
  <c r="AI104"/>
  <c r="AS104" s="1"/>
  <c r="AH104"/>
  <c r="R104"/>
  <c r="P104"/>
  <c r="E104"/>
  <c r="AQ104" s="1"/>
  <c r="AO103"/>
  <c r="AN103"/>
  <c r="AP103" s="1"/>
  <c r="Q103" s="1"/>
  <c r="AM103"/>
  <c r="AK103"/>
  <c r="AJ103"/>
  <c r="AI103"/>
  <c r="AS103" s="1"/>
  <c r="AH103"/>
  <c r="AB103"/>
  <c r="AC103" s="1"/>
  <c r="R103"/>
  <c r="P103"/>
  <c r="E103"/>
  <c r="AQ103" s="1"/>
  <c r="AO102"/>
  <c r="AN102"/>
  <c r="AP102" s="1"/>
  <c r="Q102" s="1"/>
  <c r="AM102"/>
  <c r="AK102"/>
  <c r="AJ102"/>
  <c r="AI102"/>
  <c r="AS102" s="1"/>
  <c r="AH102"/>
  <c r="R102"/>
  <c r="P102"/>
  <c r="E102"/>
  <c r="AQ102" s="1"/>
  <c r="AO101"/>
  <c r="AO111" s="1"/>
  <c r="AN101"/>
  <c r="AN111" s="1"/>
  <c r="AM101"/>
  <c r="AM111" s="1"/>
  <c r="AK101"/>
  <c r="AK111" s="1"/>
  <c r="AJ101"/>
  <c r="AJ111" s="1"/>
  <c r="AI101"/>
  <c r="AI111" s="1"/>
  <c r="AH101"/>
  <c r="AH111" s="1"/>
  <c r="R101"/>
  <c r="P101"/>
  <c r="E101"/>
  <c r="AQ101" s="1"/>
  <c r="AS100"/>
  <c r="AR100"/>
  <c r="AQ100"/>
  <c r="AU100" s="1"/>
  <c r="AS99"/>
  <c r="AR99"/>
  <c r="AT99" s="1"/>
  <c r="AQ99"/>
  <c r="AU99" s="1"/>
  <c r="AS98"/>
  <c r="AR98"/>
  <c r="AQ98"/>
  <c r="AU98" s="1"/>
  <c r="R98"/>
  <c r="Q98"/>
  <c r="AS97"/>
  <c r="AR97"/>
  <c r="AT97" s="1"/>
  <c r="AQ97"/>
  <c r="AU97" s="1"/>
  <c r="AC97"/>
  <c r="AS96"/>
  <c r="AR96"/>
  <c r="AQ96"/>
  <c r="AU96" s="1"/>
  <c r="AC96"/>
  <c r="AS95"/>
  <c r="AR95"/>
  <c r="AT95" s="1"/>
  <c r="AQ95"/>
  <c r="AU95" s="1"/>
  <c r="AC95"/>
  <c r="AS94"/>
  <c r="AR94"/>
  <c r="AQ94"/>
  <c r="AT94" s="1"/>
  <c r="AC94"/>
  <c r="AS93"/>
  <c r="AR93"/>
  <c r="AT93" s="1"/>
  <c r="AQ93"/>
  <c r="AU93" s="1"/>
  <c r="AC93"/>
  <c r="AU92"/>
  <c r="AS92"/>
  <c r="AR92"/>
  <c r="AQ92"/>
  <c r="AT92" s="1"/>
  <c r="AC92"/>
  <c r="AS91"/>
  <c r="AR91"/>
  <c r="AQ91"/>
  <c r="AT91" s="1"/>
  <c r="AC91"/>
  <c r="AS90"/>
  <c r="AR90"/>
  <c r="AT90" s="1"/>
  <c r="AQ90"/>
  <c r="AU90" s="1"/>
  <c r="AC90"/>
  <c r="AS89"/>
  <c r="AR89"/>
  <c r="AQ89"/>
  <c r="AT89" s="1"/>
  <c r="AC89"/>
  <c r="AS88"/>
  <c r="AR88"/>
  <c r="AT88" s="1"/>
  <c r="AQ88"/>
  <c r="AU88" s="1"/>
  <c r="AC88"/>
  <c r="AS87"/>
  <c r="AR87"/>
  <c r="AQ87"/>
  <c r="AT87" s="1"/>
  <c r="AC87"/>
  <c r="AS86"/>
  <c r="AR86"/>
  <c r="AT86" s="1"/>
  <c r="AQ86"/>
  <c r="AU86" s="1"/>
  <c r="AC86"/>
  <c r="AS85"/>
  <c r="AR85"/>
  <c r="AQ85"/>
  <c r="AT85" s="1"/>
  <c r="AC85"/>
  <c r="AS84"/>
  <c r="AR84"/>
  <c r="AT84" s="1"/>
  <c r="AQ84"/>
  <c r="AU84" s="1"/>
  <c r="AC84"/>
  <c r="AS83"/>
  <c r="AR83"/>
  <c r="AQ83"/>
  <c r="AT83" s="1"/>
  <c r="AC83"/>
  <c r="Q83"/>
  <c r="O83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M83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K83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I83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G83"/>
  <c r="G84" s="1"/>
  <c r="AS82"/>
  <c r="AR82"/>
  <c r="AT82" s="1"/>
  <c r="AQ82"/>
  <c r="AU82" s="1"/>
  <c r="AD82"/>
  <c r="AD83" s="1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C82"/>
  <c r="R82"/>
  <c r="Q82"/>
  <c r="P82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O82"/>
  <c r="N82"/>
  <c r="N83" s="1"/>
  <c r="M82"/>
  <c r="L82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K82"/>
  <c r="J82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I82"/>
  <c r="H82"/>
  <c r="H83" s="1"/>
  <c r="G82"/>
  <c r="AQ81"/>
  <c r="AO80"/>
  <c r="AN80"/>
  <c r="AP80" s="1"/>
  <c r="Q80" s="1"/>
  <c r="AM80"/>
  <c r="AK80"/>
  <c r="AJ80"/>
  <c r="AI80"/>
  <c r="E80" s="1"/>
  <c r="AQ80" s="1"/>
  <c r="AH80"/>
  <c r="R80"/>
  <c r="P80"/>
  <c r="AO79"/>
  <c r="AN79"/>
  <c r="AP79" s="1"/>
  <c r="Q79" s="1"/>
  <c r="AM79"/>
  <c r="AK79"/>
  <c r="AJ79"/>
  <c r="AI79"/>
  <c r="AH79"/>
  <c r="AS79" s="1"/>
  <c r="R79"/>
  <c r="P79"/>
  <c r="AO78"/>
  <c r="AN78"/>
  <c r="AP78" s="1"/>
  <c r="Q78" s="1"/>
  <c r="AM78"/>
  <c r="AK78"/>
  <c r="AJ78"/>
  <c r="AI78"/>
  <c r="AH78"/>
  <c r="AS78" s="1"/>
  <c r="R78"/>
  <c r="P78"/>
  <c r="E78"/>
  <c r="AQ78" s="1"/>
  <c r="AO77"/>
  <c r="AN77"/>
  <c r="AP77" s="1"/>
  <c r="Q77" s="1"/>
  <c r="AM77"/>
  <c r="AK77"/>
  <c r="AJ77"/>
  <c r="AI77"/>
  <c r="AS77" s="1"/>
  <c r="AH77"/>
  <c r="R77"/>
  <c r="P77"/>
  <c r="E77"/>
  <c r="AQ77" s="1"/>
  <c r="AO76"/>
  <c r="AN76"/>
  <c r="AP76" s="1"/>
  <c r="Q76" s="1"/>
  <c r="AM76"/>
  <c r="AK76"/>
  <c r="AJ76"/>
  <c r="AI76"/>
  <c r="AS76" s="1"/>
  <c r="AH76"/>
  <c r="R76"/>
  <c r="P76"/>
  <c r="E76"/>
  <c r="AQ76" s="1"/>
  <c r="AO75"/>
  <c r="AN75"/>
  <c r="AP75" s="1"/>
  <c r="Q75" s="1"/>
  <c r="AM75"/>
  <c r="AK75"/>
  <c r="AJ75"/>
  <c r="AI75"/>
  <c r="E75" s="1"/>
  <c r="AQ75" s="1"/>
  <c r="AH75"/>
  <c r="R75"/>
  <c r="P75"/>
  <c r="AO74"/>
  <c r="AN74"/>
  <c r="AP74" s="1"/>
  <c r="Q74" s="1"/>
  <c r="AM74"/>
  <c r="AK74"/>
  <c r="AJ74"/>
  <c r="AI74"/>
  <c r="AH74"/>
  <c r="AS74" s="1"/>
  <c r="R74"/>
  <c r="P74"/>
  <c r="E74"/>
  <c r="AQ74" s="1"/>
  <c r="AO73"/>
  <c r="AN73"/>
  <c r="AP73" s="1"/>
  <c r="Q73" s="1"/>
  <c r="AM73"/>
  <c r="AK73"/>
  <c r="AJ73"/>
  <c r="AI73"/>
  <c r="AS73" s="1"/>
  <c r="AH73"/>
  <c r="R73"/>
  <c r="P73"/>
  <c r="E73"/>
  <c r="AQ73" s="1"/>
  <c r="AO72"/>
  <c r="AN72"/>
  <c r="AP72" s="1"/>
  <c r="Q72" s="1"/>
  <c r="AM72"/>
  <c r="AK72"/>
  <c r="AJ72"/>
  <c r="AI72"/>
  <c r="AS72" s="1"/>
  <c r="AH72"/>
  <c r="R72"/>
  <c r="P72"/>
  <c r="E72"/>
  <c r="AQ72" s="1"/>
  <c r="AO71"/>
  <c r="AN71"/>
  <c r="AP71" s="1"/>
  <c r="Q71" s="1"/>
  <c r="AM71"/>
  <c r="AK71"/>
  <c r="AJ71"/>
  <c r="AI71"/>
  <c r="AS71" s="1"/>
  <c r="AH71"/>
  <c r="R71"/>
  <c r="P71"/>
  <c r="E71"/>
  <c r="AQ71" s="1"/>
  <c r="AO70"/>
  <c r="AN70"/>
  <c r="AP70" s="1"/>
  <c r="Q70" s="1"/>
  <c r="AM70"/>
  <c r="AK70"/>
  <c r="AJ70"/>
  <c r="AI70"/>
  <c r="AS70" s="1"/>
  <c r="AH70"/>
  <c r="R70"/>
  <c r="P70"/>
  <c r="E70"/>
  <c r="AQ70" s="1"/>
  <c r="AO69"/>
  <c r="AN69"/>
  <c r="AP69" s="1"/>
  <c r="Q69" s="1"/>
  <c r="AM69"/>
  <c r="AK69"/>
  <c r="AJ69"/>
  <c r="AI69"/>
  <c r="AS69" s="1"/>
  <c r="AH69"/>
  <c r="R69"/>
  <c r="P69"/>
  <c r="E69"/>
  <c r="AQ69" s="1"/>
  <c r="AO68"/>
  <c r="AN68"/>
  <c r="AP68" s="1"/>
  <c r="Q68" s="1"/>
  <c r="AM68"/>
  <c r="AK68"/>
  <c r="AJ68"/>
  <c r="AI68"/>
  <c r="AS68" s="1"/>
  <c r="AH68"/>
  <c r="R68"/>
  <c r="P68"/>
  <c r="E68"/>
  <c r="AQ68" s="1"/>
  <c r="AO67"/>
  <c r="AO81" s="1"/>
  <c r="AN67"/>
  <c r="AN81" s="1"/>
  <c r="AM67"/>
  <c r="AM81" s="1"/>
  <c r="AK67"/>
  <c r="AJ67"/>
  <c r="AJ81" s="1"/>
  <c r="AI67"/>
  <c r="AI81" s="1"/>
  <c r="AH67"/>
  <c r="AH81" s="1"/>
  <c r="R67"/>
  <c r="P67"/>
  <c r="E67"/>
  <c r="AQ67" s="1"/>
  <c r="AS66"/>
  <c r="AR66"/>
  <c r="AQ66"/>
  <c r="AT66" s="1"/>
  <c r="AS65"/>
  <c r="AR65"/>
  <c r="AQ65"/>
  <c r="AT65" s="1"/>
  <c r="AS64"/>
  <c r="AR64"/>
  <c r="AQ64"/>
  <c r="AT64" s="1"/>
  <c r="AQ63"/>
  <c r="AS62"/>
  <c r="AR62"/>
  <c r="AT62" s="1"/>
  <c r="AQ62"/>
  <c r="AU62" s="1"/>
  <c r="AS61"/>
  <c r="AR61"/>
  <c r="AT61" s="1"/>
  <c r="AQ61"/>
  <c r="AU61" s="1"/>
  <c r="AS60"/>
  <c r="AR60"/>
  <c r="AQ60"/>
  <c r="AT60" s="1"/>
  <c r="AS59"/>
  <c r="AR59"/>
  <c r="AT59" s="1"/>
  <c r="AQ59"/>
  <c r="AU59" s="1"/>
  <c r="AS58"/>
  <c r="AR58"/>
  <c r="AQ58"/>
  <c r="AT58" s="1"/>
  <c r="AS57"/>
  <c r="AR57"/>
  <c r="AT57" s="1"/>
  <c r="AQ57"/>
  <c r="AU57" s="1"/>
  <c r="AS56"/>
  <c r="AR56"/>
  <c r="AQ56"/>
  <c r="AT56" s="1"/>
  <c r="AS55"/>
  <c r="AR55"/>
  <c r="AT55" s="1"/>
  <c r="AQ55"/>
  <c r="AU55" s="1"/>
  <c r="AS54"/>
  <c r="AR54"/>
  <c r="AQ54"/>
  <c r="AT54" s="1"/>
  <c r="AS53"/>
  <c r="AR53"/>
  <c r="AT53" s="1"/>
  <c r="AQ53"/>
  <c r="AU53" s="1"/>
  <c r="AS52"/>
  <c r="AR52"/>
  <c r="AQ52"/>
  <c r="AT52" s="1"/>
  <c r="AS51"/>
  <c r="AR51"/>
  <c r="AT51" s="1"/>
  <c r="AQ51"/>
  <c r="AU51" s="1"/>
  <c r="AS50"/>
  <c r="AR50"/>
  <c r="AQ50"/>
  <c r="AT50" s="1"/>
  <c r="AS49"/>
  <c r="AR49"/>
  <c r="AT49" s="1"/>
  <c r="AQ49"/>
  <c r="AU49" s="1"/>
  <c r="AS48"/>
  <c r="AR48"/>
  <c r="AQ48"/>
  <c r="AT48" s="1"/>
  <c r="AS47"/>
  <c r="AR47"/>
  <c r="AQ47"/>
  <c r="AT47" s="1"/>
  <c r="AS46"/>
  <c r="AR46"/>
  <c r="AQ46"/>
  <c r="AT46" s="1"/>
  <c r="AS45"/>
  <c r="AR45"/>
  <c r="AQ45"/>
  <c r="AT45" s="1"/>
  <c r="AS44"/>
  <c r="AR44"/>
  <c r="AQ44"/>
  <c r="AT44" s="1"/>
  <c r="AS43"/>
  <c r="AR43"/>
  <c r="AQ43"/>
  <c r="AT43" s="1"/>
  <c r="AU42"/>
  <c r="AS42"/>
  <c r="AR42"/>
  <c r="AQ42"/>
  <c r="AT42" s="1"/>
  <c r="AS41"/>
  <c r="AR41"/>
  <c r="AQ41"/>
  <c r="AT41" s="1"/>
  <c r="AU40"/>
  <c r="AS40"/>
  <c r="AR40"/>
  <c r="AQ40"/>
  <c r="AT40" s="1"/>
  <c r="AS39"/>
  <c r="AR39"/>
  <c r="AQ39"/>
  <c r="AT39" s="1"/>
  <c r="AU38"/>
  <c r="AS38"/>
  <c r="AR38"/>
  <c r="AQ38"/>
  <c r="AT38" s="1"/>
  <c r="AS37"/>
  <c r="AR37"/>
  <c r="AQ37"/>
  <c r="AT37" s="1"/>
  <c r="AU36"/>
  <c r="AS36"/>
  <c r="AR36"/>
  <c r="AQ36"/>
  <c r="AT36" s="1"/>
  <c r="AD36"/>
  <c r="AD37" s="1"/>
  <c r="AD38" s="1"/>
  <c r="AD39" s="1"/>
  <c r="AD40" s="1"/>
  <c r="AD41" s="1"/>
  <c r="AD42" s="1"/>
  <c r="AD43" s="1"/>
  <c r="AD44" s="1"/>
  <c r="AD45" s="1"/>
  <c r="AD46" s="1"/>
  <c r="AD47" s="1"/>
  <c r="AD48" s="1"/>
  <c r="AD62" s="1"/>
  <c r="AD63" s="1"/>
  <c r="AD65" s="1"/>
  <c r="AD66" s="1"/>
  <c r="AU35"/>
  <c r="AS35"/>
  <c r="AR35"/>
  <c r="AQ35"/>
  <c r="AT35" s="1"/>
  <c r="AD35"/>
  <c r="AB35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R35"/>
  <c r="R36" s="1"/>
  <c r="Q35"/>
  <c r="Q36" s="1"/>
  <c r="P35"/>
  <c r="P36" s="1"/>
  <c r="O35"/>
  <c r="O36" s="1"/>
  <c r="N35"/>
  <c r="N36" s="1"/>
  <c r="M35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L35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K35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J35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I35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H35"/>
  <c r="H36" s="1"/>
  <c r="H37" s="1"/>
  <c r="H38" s="1"/>
  <c r="H39" s="1"/>
  <c r="H40" s="1"/>
  <c r="G35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AQ34"/>
  <c r="AI34"/>
  <c r="AA34"/>
  <c r="D34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C34"/>
  <c r="AS33"/>
  <c r="AR33"/>
  <c r="AT33" s="1"/>
  <c r="AQ33"/>
  <c r="AU33" s="1"/>
  <c r="AS32"/>
  <c r="AO32"/>
  <c r="E32" s="1"/>
  <c r="AQ32" s="1"/>
  <c r="AN32"/>
  <c r="AM32"/>
  <c r="AM34" s="1"/>
  <c r="AK32"/>
  <c r="AJ32"/>
  <c r="AI32"/>
  <c r="AH32"/>
  <c r="R32"/>
  <c r="P32"/>
  <c r="AO31"/>
  <c r="AN31"/>
  <c r="AP31" s="1"/>
  <c r="Q31" s="1"/>
  <c r="AM31"/>
  <c r="AK31"/>
  <c r="AJ31"/>
  <c r="AI31"/>
  <c r="AH31"/>
  <c r="AS31" s="1"/>
  <c r="R31"/>
  <c r="P31"/>
  <c r="AO30"/>
  <c r="AN30"/>
  <c r="AP30" s="1"/>
  <c r="Q30" s="1"/>
  <c r="AM30"/>
  <c r="AK30"/>
  <c r="AJ30"/>
  <c r="AI30"/>
  <c r="AH30"/>
  <c r="AS30" s="1"/>
  <c r="R30"/>
  <c r="P30"/>
  <c r="AO29"/>
  <c r="AN29"/>
  <c r="AP29" s="1"/>
  <c r="Q29" s="1"/>
  <c r="AM29"/>
  <c r="AK29"/>
  <c r="AJ29"/>
  <c r="AI29"/>
  <c r="AH29"/>
  <c r="AS29" s="1"/>
  <c r="R29"/>
  <c r="P29"/>
  <c r="AO28"/>
  <c r="AN28"/>
  <c r="AP28" s="1"/>
  <c r="Q28" s="1"/>
  <c r="AM28"/>
  <c r="AK28"/>
  <c r="AJ28"/>
  <c r="AI28"/>
  <c r="AH28"/>
  <c r="AS28" s="1"/>
  <c r="R28"/>
  <c r="P28"/>
  <c r="AO27"/>
  <c r="AN27"/>
  <c r="AP27" s="1"/>
  <c r="Q27" s="1"/>
  <c r="AM27"/>
  <c r="AK27"/>
  <c r="AJ27"/>
  <c r="AI27"/>
  <c r="AH27"/>
  <c r="AS27" s="1"/>
  <c r="R27"/>
  <c r="P27"/>
  <c r="AO26"/>
  <c r="AN26"/>
  <c r="AP26" s="1"/>
  <c r="Q26" s="1"/>
  <c r="AM26"/>
  <c r="AK26"/>
  <c r="AJ26"/>
  <c r="AI26"/>
  <c r="AH26"/>
  <c r="AS26" s="1"/>
  <c r="R26"/>
  <c r="P26"/>
  <c r="AO25"/>
  <c r="AN25"/>
  <c r="AP25" s="1"/>
  <c r="Q25" s="1"/>
  <c r="AM25"/>
  <c r="AK25"/>
  <c r="AJ25"/>
  <c r="AI25"/>
  <c r="AH25"/>
  <c r="AS25" s="1"/>
  <c r="R25"/>
  <c r="P25"/>
  <c r="AO24"/>
  <c r="AN24"/>
  <c r="AP24" s="1"/>
  <c r="Q24" s="1"/>
  <c r="AM24"/>
  <c r="AK24"/>
  <c r="AJ24"/>
  <c r="AI24"/>
  <c r="AH24"/>
  <c r="AS24" s="1"/>
  <c r="R24"/>
  <c r="P24"/>
  <c r="AO23"/>
  <c r="AN23"/>
  <c r="AP23" s="1"/>
  <c r="Q23" s="1"/>
  <c r="AM23"/>
  <c r="AK23"/>
  <c r="AJ23"/>
  <c r="AI23"/>
  <c r="AH23"/>
  <c r="AS23" s="1"/>
  <c r="R23"/>
  <c r="P23"/>
  <c r="AO22"/>
  <c r="AN22"/>
  <c r="AP22" s="1"/>
  <c r="Q22" s="1"/>
  <c r="AM22"/>
  <c r="AK22"/>
  <c r="AJ22"/>
  <c r="AI22"/>
  <c r="AH22"/>
  <c r="AS22" s="1"/>
  <c r="R22"/>
  <c r="P22"/>
  <c r="AO21"/>
  <c r="AN21"/>
  <c r="AP21" s="1"/>
  <c r="Q21" s="1"/>
  <c r="AM21"/>
  <c r="AK21"/>
  <c r="AJ21"/>
  <c r="AI21"/>
  <c r="AH21"/>
  <c r="AS21" s="1"/>
  <c r="R21"/>
  <c r="P21"/>
  <c r="AO20"/>
  <c r="AN20"/>
  <c r="AP20" s="1"/>
  <c r="Q20" s="1"/>
  <c r="AM20"/>
  <c r="AK20"/>
  <c r="AJ20"/>
  <c r="AI20"/>
  <c r="AH20"/>
  <c r="AS20" s="1"/>
  <c r="R20"/>
  <c r="P20"/>
  <c r="AO19"/>
  <c r="AN19"/>
  <c r="AP19" s="1"/>
  <c r="Q19" s="1"/>
  <c r="AM19"/>
  <c r="AK19"/>
  <c r="AJ19"/>
  <c r="AI19"/>
  <c r="AH19"/>
  <c r="AS19" s="1"/>
  <c r="R19"/>
  <c r="P19"/>
  <c r="AO18"/>
  <c r="AN18"/>
  <c r="AP18" s="1"/>
  <c r="Q18" s="1"/>
  <c r="AM18"/>
  <c r="AK18"/>
  <c r="AJ18"/>
  <c r="AI18"/>
  <c r="AH18"/>
  <c r="AS18" s="1"/>
  <c r="R18"/>
  <c r="P18"/>
  <c r="AO17"/>
  <c r="AN17"/>
  <c r="AP17" s="1"/>
  <c r="Q17" s="1"/>
  <c r="AM17"/>
  <c r="AK17"/>
  <c r="AJ17"/>
  <c r="AI17"/>
  <c r="AH17"/>
  <c r="AS17" s="1"/>
  <c r="R17"/>
  <c r="P17"/>
  <c r="AO16"/>
  <c r="AN16"/>
  <c r="AP16" s="1"/>
  <c r="Q16" s="1"/>
  <c r="AM16"/>
  <c r="AK16"/>
  <c r="AJ16"/>
  <c r="AI16"/>
  <c r="AH16"/>
  <c r="AS16" s="1"/>
  <c r="R16"/>
  <c r="P16"/>
  <c r="AO15"/>
  <c r="AN15"/>
  <c r="AP15" s="1"/>
  <c r="Q15" s="1"/>
  <c r="AM15"/>
  <c r="AK15"/>
  <c r="AJ15"/>
  <c r="AI15"/>
  <c r="AH15"/>
  <c r="AS15" s="1"/>
  <c r="R15"/>
  <c r="P15"/>
  <c r="AO14"/>
  <c r="AN14"/>
  <c r="AP14" s="1"/>
  <c r="Q14" s="1"/>
  <c r="AM14"/>
  <c r="AK14"/>
  <c r="AJ14"/>
  <c r="AI14"/>
  <c r="AH14"/>
  <c r="AS14" s="1"/>
  <c r="R14"/>
  <c r="P14"/>
  <c r="AO13"/>
  <c r="AN13"/>
  <c r="AP13" s="1"/>
  <c r="Q13" s="1"/>
  <c r="AM13"/>
  <c r="AK13"/>
  <c r="AJ13"/>
  <c r="AI13"/>
  <c r="AH13"/>
  <c r="AS13" s="1"/>
  <c r="R13"/>
  <c r="P13"/>
  <c r="AO12"/>
  <c r="AN12"/>
  <c r="AP12" s="1"/>
  <c r="Q12" s="1"/>
  <c r="AM12"/>
  <c r="AK12"/>
  <c r="AJ12"/>
  <c r="AI12"/>
  <c r="AH12"/>
  <c r="R12"/>
  <c r="P12"/>
  <c r="AO11"/>
  <c r="AN11"/>
  <c r="AP11" s="1"/>
  <c r="Q11" s="1"/>
  <c r="AM11"/>
  <c r="AK11"/>
  <c r="AJ11"/>
  <c r="AI11"/>
  <c r="AH11"/>
  <c r="R11"/>
  <c r="P11"/>
  <c r="AO10"/>
  <c r="AN10"/>
  <c r="AP10" s="1"/>
  <c r="Q10" s="1"/>
  <c r="AM10"/>
  <c r="AK10"/>
  <c r="AJ10"/>
  <c r="AI10"/>
  <c r="AH10"/>
  <c r="R10"/>
  <c r="P10"/>
  <c r="AO9"/>
  <c r="AN9"/>
  <c r="AP9" s="1"/>
  <c r="Q9" s="1"/>
  <c r="AM9"/>
  <c r="AK9"/>
  <c r="AJ9"/>
  <c r="AI9"/>
  <c r="AH9"/>
  <c r="R9"/>
  <c r="P9"/>
  <c r="AO8"/>
  <c r="AN8"/>
  <c r="AP8" s="1"/>
  <c r="Q8" s="1"/>
  <c r="AM8"/>
  <c r="AL8"/>
  <c r="AR8" s="1"/>
  <c r="AK8"/>
  <c r="AJ8"/>
  <c r="AI8"/>
  <c r="AH8"/>
  <c r="AD8"/>
  <c r="AD9" s="1"/>
  <c r="R8"/>
  <c r="P8"/>
  <c r="L8"/>
  <c r="AO7"/>
  <c r="AO34" s="1"/>
  <c r="AN7"/>
  <c r="AN34" s="1"/>
  <c r="AM7"/>
  <c r="AL7"/>
  <c r="AK7"/>
  <c r="AK34" s="1"/>
  <c r="AJ7"/>
  <c r="AJ34" s="1"/>
  <c r="AI7"/>
  <c r="AH7"/>
  <c r="R7"/>
  <c r="P7"/>
  <c r="L7"/>
  <c r="E7"/>
  <c r="AQ7" s="1"/>
  <c r="AU7" s="1"/>
  <c r="AK67" i="1"/>
  <c r="AL67"/>
  <c r="AM67"/>
  <c r="AN67"/>
  <c r="AP67"/>
  <c r="AK68"/>
  <c r="AL68"/>
  <c r="AM68"/>
  <c r="AN68"/>
  <c r="AP68"/>
  <c r="AK70"/>
  <c r="AL70"/>
  <c r="AM70"/>
  <c r="AN70"/>
  <c r="AP70"/>
  <c r="AK66"/>
  <c r="AL66"/>
  <c r="AM66"/>
  <c r="AN66"/>
  <c r="AP66"/>
  <c r="AK61"/>
  <c r="AL61"/>
  <c r="AM61"/>
  <c r="AN61"/>
  <c r="AP61"/>
  <c r="AK62"/>
  <c r="AL62"/>
  <c r="AM62"/>
  <c r="AN62"/>
  <c r="AP62"/>
  <c r="AK63"/>
  <c r="AL63"/>
  <c r="AM63"/>
  <c r="AN63"/>
  <c r="AP63"/>
  <c r="AK64"/>
  <c r="AL64"/>
  <c r="AM64"/>
  <c r="AN64"/>
  <c r="AP64"/>
  <c r="AK65"/>
  <c r="AL65"/>
  <c r="AM65"/>
  <c r="AN65"/>
  <c r="AP65"/>
  <c r="F71"/>
  <c r="G71"/>
  <c r="H71"/>
  <c r="I71"/>
  <c r="J71"/>
  <c r="K71"/>
  <c r="L71"/>
  <c r="S71"/>
  <c r="T71"/>
  <c r="AX72"/>
  <c r="AW72"/>
  <c r="AX73"/>
  <c r="AW73"/>
  <c r="AX74"/>
  <c r="AW74"/>
  <c r="AX75"/>
  <c r="AW75"/>
  <c r="AX76"/>
  <c r="AW76"/>
  <c r="AX77"/>
  <c r="AW77"/>
  <c r="AX78"/>
  <c r="AW78"/>
  <c r="AX79"/>
  <c r="AW79"/>
  <c r="AX80"/>
  <c r="AW80"/>
  <c r="AX84"/>
  <c r="AW84"/>
  <c r="AW14"/>
  <c r="AW15"/>
  <c r="AW16"/>
  <c r="AW17"/>
  <c r="AW18"/>
  <c r="AW19"/>
  <c r="AW20"/>
  <c r="AW21"/>
  <c r="AW22"/>
  <c r="AW23"/>
  <c r="AW24"/>
  <c r="AW25"/>
  <c r="AW26"/>
  <c r="AW27"/>
  <c r="AW28"/>
  <c r="AW3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85"/>
  <c r="AX14"/>
  <c r="AX15"/>
  <c r="AX16"/>
  <c r="AX17"/>
  <c r="AX18"/>
  <c r="AX19"/>
  <c r="AX20"/>
  <c r="AX21"/>
  <c r="AX22"/>
  <c r="AX23"/>
  <c r="AX24"/>
  <c r="AX25"/>
  <c r="AX26"/>
  <c r="AX27"/>
  <c r="AX28"/>
  <c r="AX3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85"/>
  <c r="AK33"/>
  <c r="AL33"/>
  <c r="AM33"/>
  <c r="AN33"/>
  <c r="AP33"/>
  <c r="AK34"/>
  <c r="AL34"/>
  <c r="AM34"/>
  <c r="AN34"/>
  <c r="AP34"/>
  <c r="AK35"/>
  <c r="AL35"/>
  <c r="AM35"/>
  <c r="AN35"/>
  <c r="AP35"/>
  <c r="AK36"/>
  <c r="AL36"/>
  <c r="AM36"/>
  <c r="AN36"/>
  <c r="AP36"/>
  <c r="AK37"/>
  <c r="AL37"/>
  <c r="AM37"/>
  <c r="AN37"/>
  <c r="AP37"/>
  <c r="AK38"/>
  <c r="AL38"/>
  <c r="AM38"/>
  <c r="AN38"/>
  <c r="AP38"/>
  <c r="AK39"/>
  <c r="AL39"/>
  <c r="AM39"/>
  <c r="AN39"/>
  <c r="AP39"/>
  <c r="AP32"/>
  <c r="AN32"/>
  <c r="AM32"/>
  <c r="AL32"/>
  <c r="AK32"/>
  <c r="AQ5"/>
  <c r="AV5" s="1"/>
  <c r="G14"/>
  <c r="H14"/>
  <c r="BC14" s="1"/>
  <c r="I14"/>
  <c r="K14"/>
  <c r="J14"/>
  <c r="L14"/>
  <c r="F14"/>
  <c r="BA14" s="1"/>
  <c r="AF7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Z84" l="1"/>
  <c r="AZ80"/>
  <c r="AZ79"/>
  <c r="AZ78"/>
  <c r="AZ77"/>
  <c r="AZ76"/>
  <c r="AZ75"/>
  <c r="AZ74"/>
  <c r="AZ73"/>
  <c r="AZ72"/>
  <c r="AZ58"/>
  <c r="AZ56"/>
  <c r="AZ54"/>
  <c r="AZ52"/>
  <c r="AZ50"/>
  <c r="AZ48"/>
  <c r="AZ46"/>
  <c r="AZ44"/>
  <c r="AZ42"/>
  <c r="AZ28"/>
  <c r="AZ26"/>
  <c r="AZ24"/>
  <c r="AZ22"/>
  <c r="AZ20"/>
  <c r="AZ18"/>
  <c r="AZ16"/>
  <c r="AZ14"/>
  <c r="G15"/>
  <c r="BB15" s="1"/>
  <c r="BB14"/>
  <c r="AZ85"/>
  <c r="AZ57"/>
  <c r="AZ55"/>
  <c r="AZ53"/>
  <c r="AZ51"/>
  <c r="AZ49"/>
  <c r="AZ47"/>
  <c r="AZ45"/>
  <c r="AZ43"/>
  <c r="AZ31"/>
  <c r="AZ27"/>
  <c r="AZ25"/>
  <c r="AZ23"/>
  <c r="AZ21"/>
  <c r="AZ19"/>
  <c r="AZ17"/>
  <c r="AZ15"/>
  <c r="AX43" i="2"/>
  <c r="AF5"/>
  <c r="AF19" s="1"/>
  <c r="AE19"/>
  <c r="D5"/>
  <c r="AC5" s="1"/>
  <c r="AC19" s="1"/>
  <c r="G23"/>
  <c r="O23"/>
  <c r="H23"/>
  <c r="P23"/>
  <c r="M23"/>
  <c r="U23"/>
  <c r="J23"/>
  <c r="N23"/>
  <c r="K23"/>
  <c r="S23"/>
  <c r="L23"/>
  <c r="T23"/>
  <c r="I23"/>
  <c r="Q23"/>
  <c r="F23"/>
  <c r="R23"/>
  <c r="F17" i="7"/>
  <c r="N17"/>
  <c r="L8"/>
  <c r="E8" s="1"/>
  <c r="D5"/>
  <c r="AC5" s="1"/>
  <c r="AC11" s="1"/>
  <c r="AE11"/>
  <c r="AF5"/>
  <c r="AF11" s="1"/>
  <c r="G16" i="1"/>
  <c r="BB16" s="1"/>
  <c r="G44"/>
  <c r="BB44" s="1"/>
  <c r="Q17"/>
  <c r="Q74"/>
  <c r="Q45"/>
  <c r="F15"/>
  <c r="BA15" s="1"/>
  <c r="F72"/>
  <c r="F43"/>
  <c r="BA43" s="1"/>
  <c r="I15"/>
  <c r="I72"/>
  <c r="I43"/>
  <c r="L15"/>
  <c r="L72"/>
  <c r="L43"/>
  <c r="K15"/>
  <c r="K72"/>
  <c r="K43"/>
  <c r="H15"/>
  <c r="BC15" s="1"/>
  <c r="H72"/>
  <c r="H43"/>
  <c r="BC43" s="1"/>
  <c r="N17"/>
  <c r="N74"/>
  <c r="N45"/>
  <c r="O16"/>
  <c r="O73"/>
  <c r="O44"/>
  <c r="U16"/>
  <c r="U44"/>
  <c r="J15"/>
  <c r="J72"/>
  <c r="J43"/>
  <c r="G72"/>
  <c r="G43"/>
  <c r="BB43" s="1"/>
  <c r="M16"/>
  <c r="M73"/>
  <c r="M44"/>
  <c r="Q73"/>
  <c r="Q44"/>
  <c r="S16"/>
  <c r="S73"/>
  <c r="S44"/>
  <c r="AY58"/>
  <c r="A58" s="1"/>
  <c r="AY56"/>
  <c r="A56" s="1"/>
  <c r="AY54"/>
  <c r="A54" s="1"/>
  <c r="AY52"/>
  <c r="A52" s="1"/>
  <c r="AY50"/>
  <c r="A50" s="1"/>
  <c r="AY48"/>
  <c r="A48" s="1"/>
  <c r="AY46"/>
  <c r="A46" s="1"/>
  <c r="AY44"/>
  <c r="A44" s="1"/>
  <c r="AY42"/>
  <c r="A42" s="1"/>
  <c r="AY57"/>
  <c r="A57" s="1"/>
  <c r="AY55"/>
  <c r="A55" s="1"/>
  <c r="AY53"/>
  <c r="A53" s="1"/>
  <c r="AY51"/>
  <c r="A51" s="1"/>
  <c r="AY49"/>
  <c r="A49" s="1"/>
  <c r="AY47"/>
  <c r="A47" s="1"/>
  <c r="AY45"/>
  <c r="A45" s="1"/>
  <c r="AY43"/>
  <c r="A43" s="1"/>
  <c r="AN59"/>
  <c r="AQ59"/>
  <c r="AM59"/>
  <c r="AP59"/>
  <c r="AL59"/>
  <c r="AK59"/>
  <c r="AQ86"/>
  <c r="AN86"/>
  <c r="AL86"/>
  <c r="AR59"/>
  <c r="AR86"/>
  <c r="AP86"/>
  <c r="AM86"/>
  <c r="AK86"/>
  <c r="AW63"/>
  <c r="AW65"/>
  <c r="AW67"/>
  <c r="AP71"/>
  <c r="AW62"/>
  <c r="AL71"/>
  <c r="AT22" i="6"/>
  <c r="AQ22"/>
  <c r="Q22" s="1"/>
  <c r="E23"/>
  <c r="AR23" s="1"/>
  <c r="AV23" s="1"/>
  <c r="AT24"/>
  <c r="AQ24"/>
  <c r="Q24" s="1"/>
  <c r="E25"/>
  <c r="AR25" s="1"/>
  <c r="AT26"/>
  <c r="AQ26"/>
  <c r="Q26" s="1"/>
  <c r="E27"/>
  <c r="AR27" s="1"/>
  <c r="AV27" s="1"/>
  <c r="AT28"/>
  <c r="AQ28"/>
  <c r="Q28" s="1"/>
  <c r="E29"/>
  <c r="AR29" s="1"/>
  <c r="AT30"/>
  <c r="AQ30"/>
  <c r="Q30" s="1"/>
  <c r="E31"/>
  <c r="AR31" s="1"/>
  <c r="AV31" s="1"/>
  <c r="AT32"/>
  <c r="AQ32"/>
  <c r="Q32" s="1"/>
  <c r="AU53"/>
  <c r="AI34"/>
  <c r="AK34"/>
  <c r="AN34"/>
  <c r="AP34"/>
  <c r="AT9"/>
  <c r="AQ9"/>
  <c r="Q9" s="1"/>
  <c r="E10"/>
  <c r="AR10" s="1"/>
  <c r="AV10" s="1"/>
  <c r="AT11"/>
  <c r="AQ11"/>
  <c r="Q11" s="1"/>
  <c r="E12"/>
  <c r="AR12" s="1"/>
  <c r="AT13"/>
  <c r="AQ13"/>
  <c r="Q13" s="1"/>
  <c r="E14"/>
  <c r="AR14" s="1"/>
  <c r="AV14" s="1"/>
  <c r="AT15"/>
  <c r="AQ15"/>
  <c r="Q15" s="1"/>
  <c r="E16"/>
  <c r="AR16" s="1"/>
  <c r="AT17"/>
  <c r="AQ17"/>
  <c r="Q17" s="1"/>
  <c r="E18"/>
  <c r="AR18" s="1"/>
  <c r="AV18" s="1"/>
  <c r="AT19"/>
  <c r="AQ19"/>
  <c r="Q19" s="1"/>
  <c r="E20"/>
  <c r="AR20" s="1"/>
  <c r="AT21"/>
  <c r="AU35"/>
  <c r="AU55"/>
  <c r="AU57"/>
  <c r="AU59"/>
  <c r="AU61"/>
  <c r="AR71" i="1"/>
  <c r="AW66"/>
  <c r="A73"/>
  <c r="A78"/>
  <c r="A76"/>
  <c r="AW70"/>
  <c r="AW64"/>
  <c r="L8" i="6"/>
  <c r="AM8" s="1"/>
  <c r="AH8" s="1"/>
  <c r="AC8" s="1"/>
  <c r="D8" s="1"/>
  <c r="AU33"/>
  <c r="AU62"/>
  <c r="AJ68"/>
  <c r="AO68"/>
  <c r="AT34"/>
  <c r="AV34" s="1"/>
  <c r="AD8"/>
  <c r="AH7"/>
  <c r="AV8"/>
  <c r="AU8"/>
  <c r="AE10"/>
  <c r="L9"/>
  <c r="AM9" s="1"/>
  <c r="AH9" s="1"/>
  <c r="AC9" s="1"/>
  <c r="AV9"/>
  <c r="AU9"/>
  <c r="AU10"/>
  <c r="AV11"/>
  <c r="AU11"/>
  <c r="AV12"/>
  <c r="AU12"/>
  <c r="AV13"/>
  <c r="AU13"/>
  <c r="AU14"/>
  <c r="AV15"/>
  <c r="AU15"/>
  <c r="AV16"/>
  <c r="AU16"/>
  <c r="AV17"/>
  <c r="AU17"/>
  <c r="AU18"/>
  <c r="AV19"/>
  <c r="AU19"/>
  <c r="AV20"/>
  <c r="AU20"/>
  <c r="AV21"/>
  <c r="AU21"/>
  <c r="AV22"/>
  <c r="AU22"/>
  <c r="AU23"/>
  <c r="AV24"/>
  <c r="AU24"/>
  <c r="AV25"/>
  <c r="AU25"/>
  <c r="AV26"/>
  <c r="AU26"/>
  <c r="AU27"/>
  <c r="AV28"/>
  <c r="AU28"/>
  <c r="AV29"/>
  <c r="AU29"/>
  <c r="AV30"/>
  <c r="AU30"/>
  <c r="AU31"/>
  <c r="AV32"/>
  <c r="AU32"/>
  <c r="H37"/>
  <c r="J49"/>
  <c r="J50" s="1"/>
  <c r="J51" s="1"/>
  <c r="J52" s="1"/>
  <c r="J53" s="1"/>
  <c r="J54" s="1"/>
  <c r="J55" s="1"/>
  <c r="J56" s="1"/>
  <c r="J57" s="1"/>
  <c r="J58" s="1"/>
  <c r="J59" s="1"/>
  <c r="J60" s="1"/>
  <c r="J61" s="1"/>
  <c r="J62"/>
  <c r="J63" s="1"/>
  <c r="AL63" s="1"/>
  <c r="L49"/>
  <c r="L50" s="1"/>
  <c r="L51" s="1"/>
  <c r="L52" s="1"/>
  <c r="L53" s="1"/>
  <c r="L54" s="1"/>
  <c r="L55" s="1"/>
  <c r="L56" s="1"/>
  <c r="L57" s="1"/>
  <c r="L58" s="1"/>
  <c r="L59" s="1"/>
  <c r="L60" s="1"/>
  <c r="L61" s="1"/>
  <c r="L62"/>
  <c r="L63" s="1"/>
  <c r="AM63" s="1"/>
  <c r="N37"/>
  <c r="P37"/>
  <c r="R37"/>
  <c r="E7"/>
  <c r="AR7" s="1"/>
  <c r="AQ7"/>
  <c r="Q7" s="1"/>
  <c r="AS7"/>
  <c r="AV35"/>
  <c r="AA35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G62"/>
  <c r="G63" s="1"/>
  <c r="AI63" s="1"/>
  <c r="G49"/>
  <c r="I62"/>
  <c r="I63" s="1"/>
  <c r="AK63" s="1"/>
  <c r="I49"/>
  <c r="I50" s="1"/>
  <c r="I51" s="1"/>
  <c r="I52" s="1"/>
  <c r="I53" s="1"/>
  <c r="I54" s="1"/>
  <c r="I55" s="1"/>
  <c r="I56" s="1"/>
  <c r="I57" s="1"/>
  <c r="I58" s="1"/>
  <c r="I59" s="1"/>
  <c r="I60" s="1"/>
  <c r="I61" s="1"/>
  <c r="K62"/>
  <c r="K63" s="1"/>
  <c r="AN63" s="1"/>
  <c r="K49"/>
  <c r="K50" s="1"/>
  <c r="K51" s="1"/>
  <c r="K52" s="1"/>
  <c r="K53" s="1"/>
  <c r="K54" s="1"/>
  <c r="K55" s="1"/>
  <c r="K56" s="1"/>
  <c r="K57" s="1"/>
  <c r="K58" s="1"/>
  <c r="K59" s="1"/>
  <c r="K60" s="1"/>
  <c r="K61" s="1"/>
  <c r="M62"/>
  <c r="M63" s="1"/>
  <c r="M49"/>
  <c r="M50" s="1"/>
  <c r="M51" s="1"/>
  <c r="M52" s="1"/>
  <c r="M53" s="1"/>
  <c r="M54" s="1"/>
  <c r="M55" s="1"/>
  <c r="M56" s="1"/>
  <c r="M57" s="1"/>
  <c r="M58" s="1"/>
  <c r="M59" s="1"/>
  <c r="M60" s="1"/>
  <c r="M61" s="1"/>
  <c r="O37"/>
  <c r="Q37"/>
  <c r="AV36"/>
  <c r="AU36"/>
  <c r="AT7"/>
  <c r="AC35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U37"/>
  <c r="AU38"/>
  <c r="AU39"/>
  <c r="AU40"/>
  <c r="AU41"/>
  <c r="AU42"/>
  <c r="AU43"/>
  <c r="AU44"/>
  <c r="AU45"/>
  <c r="AU46"/>
  <c r="AU47"/>
  <c r="AU48"/>
  <c r="AU50"/>
  <c r="AU52"/>
  <c r="AU54"/>
  <c r="AU56"/>
  <c r="AU58"/>
  <c r="AU60"/>
  <c r="AU64"/>
  <c r="AL68"/>
  <c r="AN68"/>
  <c r="AP68"/>
  <c r="AI68"/>
  <c r="AK68"/>
  <c r="AG7" i="5"/>
  <c r="AU8"/>
  <c r="AT8"/>
  <c r="AD10"/>
  <c r="L9"/>
  <c r="AL9" s="1"/>
  <c r="AG9" s="1"/>
  <c r="AB9" s="1"/>
  <c r="AU9"/>
  <c r="AT9"/>
  <c r="AU10"/>
  <c r="AT10"/>
  <c r="AU11"/>
  <c r="AT11"/>
  <c r="AU12"/>
  <c r="AT12"/>
  <c r="AU13"/>
  <c r="AT13"/>
  <c r="AU14"/>
  <c r="AT14"/>
  <c r="AU15"/>
  <c r="AT15"/>
  <c r="AU16"/>
  <c r="AT16"/>
  <c r="AU17"/>
  <c r="AT17"/>
  <c r="AU18"/>
  <c r="AT18"/>
  <c r="AU19"/>
  <c r="AT19"/>
  <c r="AU20"/>
  <c r="AT20"/>
  <c r="AU21"/>
  <c r="AT21"/>
  <c r="AU22"/>
  <c r="AT22"/>
  <c r="AU23"/>
  <c r="AT23"/>
  <c r="AU24"/>
  <c r="AT24"/>
  <c r="AU25"/>
  <c r="AT25"/>
  <c r="AU26"/>
  <c r="AT26"/>
  <c r="AU27"/>
  <c r="AT27"/>
  <c r="AU28"/>
  <c r="AT28"/>
  <c r="AU29"/>
  <c r="AT29"/>
  <c r="AU30"/>
  <c r="AT30"/>
  <c r="AU31"/>
  <c r="AT31"/>
  <c r="AU32"/>
  <c r="AT32"/>
  <c r="H49"/>
  <c r="H50" s="1"/>
  <c r="H51" s="1"/>
  <c r="H52" s="1"/>
  <c r="H53" s="1"/>
  <c r="H54" s="1"/>
  <c r="H55" s="1"/>
  <c r="H56" s="1"/>
  <c r="H57" s="1"/>
  <c r="H58" s="1"/>
  <c r="H59" s="1"/>
  <c r="H60" s="1"/>
  <c r="H61" s="1"/>
  <c r="H62"/>
  <c r="H63" s="1"/>
  <c r="AI63" s="1"/>
  <c r="J49"/>
  <c r="J50" s="1"/>
  <c r="J51" s="1"/>
  <c r="J52" s="1"/>
  <c r="J53" s="1"/>
  <c r="J54" s="1"/>
  <c r="J55" s="1"/>
  <c r="J56" s="1"/>
  <c r="J57" s="1"/>
  <c r="J58" s="1"/>
  <c r="J59" s="1"/>
  <c r="J60" s="1"/>
  <c r="J61" s="1"/>
  <c r="J62"/>
  <c r="J63" s="1"/>
  <c r="AK63" s="1"/>
  <c r="L49"/>
  <c r="L50" s="1"/>
  <c r="L51" s="1"/>
  <c r="L52" s="1"/>
  <c r="L53" s="1"/>
  <c r="L54" s="1"/>
  <c r="L55" s="1"/>
  <c r="L56" s="1"/>
  <c r="L57" s="1"/>
  <c r="L58" s="1"/>
  <c r="L59" s="1"/>
  <c r="L60" s="1"/>
  <c r="L61" s="1"/>
  <c r="L62"/>
  <c r="L63" s="1"/>
  <c r="AL63" s="1"/>
  <c r="N112"/>
  <c r="N37"/>
  <c r="M9"/>
  <c r="P112"/>
  <c r="P37"/>
  <c r="R112"/>
  <c r="R83"/>
  <c r="R37"/>
  <c r="AR9"/>
  <c r="AS34"/>
  <c r="AU34" s="1"/>
  <c r="AC8"/>
  <c r="D8"/>
  <c r="Z62"/>
  <c r="Z63" s="1"/>
  <c r="Z49"/>
  <c r="Z50" s="1"/>
  <c r="Z51" s="1"/>
  <c r="Z52" s="1"/>
  <c r="Z53" s="1"/>
  <c r="Z54" s="1"/>
  <c r="Z55" s="1"/>
  <c r="Z56" s="1"/>
  <c r="Z57" s="1"/>
  <c r="Z58" s="1"/>
  <c r="Z59" s="1"/>
  <c r="Z60" s="1"/>
  <c r="Z61" s="1"/>
  <c r="G37"/>
  <c r="F9"/>
  <c r="I62"/>
  <c r="I63" s="1"/>
  <c r="AJ63" s="1"/>
  <c r="I49"/>
  <c r="I50" s="1"/>
  <c r="I51" s="1"/>
  <c r="I52" s="1"/>
  <c r="I53" s="1"/>
  <c r="I54" s="1"/>
  <c r="I55" s="1"/>
  <c r="I56" s="1"/>
  <c r="I57" s="1"/>
  <c r="I58" s="1"/>
  <c r="I59" s="1"/>
  <c r="I60" s="1"/>
  <c r="I61" s="1"/>
  <c r="K62"/>
  <c r="K63" s="1"/>
  <c r="AM63" s="1"/>
  <c r="K49"/>
  <c r="K50" s="1"/>
  <c r="K51" s="1"/>
  <c r="K52" s="1"/>
  <c r="K53" s="1"/>
  <c r="K54" s="1"/>
  <c r="K55" s="1"/>
  <c r="K56" s="1"/>
  <c r="K57" s="1"/>
  <c r="K58" s="1"/>
  <c r="K59" s="1"/>
  <c r="K60" s="1"/>
  <c r="K61" s="1"/>
  <c r="M62"/>
  <c r="M63" s="1"/>
  <c r="M49"/>
  <c r="M50" s="1"/>
  <c r="M51" s="1"/>
  <c r="M52" s="1"/>
  <c r="M53" s="1"/>
  <c r="M54" s="1"/>
  <c r="M55" s="1"/>
  <c r="M56" s="1"/>
  <c r="M57" s="1"/>
  <c r="M58" s="1"/>
  <c r="M59" s="1"/>
  <c r="M60" s="1"/>
  <c r="M61" s="1"/>
  <c r="O112"/>
  <c r="O37"/>
  <c r="Q112"/>
  <c r="Q37"/>
  <c r="AB49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/>
  <c r="AB63" s="1"/>
  <c r="AB139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11"/>
  <c r="AB112" s="1"/>
  <c r="AB113" s="1"/>
  <c r="AB114" s="1"/>
  <c r="AB115" s="1"/>
  <c r="AB116" s="1"/>
  <c r="AB117" s="1"/>
  <c r="AB118" s="1"/>
  <c r="AB119" s="1"/>
  <c r="AB120" s="1"/>
  <c r="AB121" s="1"/>
  <c r="AB82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U67"/>
  <c r="AT67"/>
  <c r="AU68"/>
  <c r="AT68"/>
  <c r="AU69"/>
  <c r="AT69"/>
  <c r="AU70"/>
  <c r="AT70"/>
  <c r="AU71"/>
  <c r="AT71"/>
  <c r="AU72"/>
  <c r="AT72"/>
  <c r="AU73"/>
  <c r="AT73"/>
  <c r="AT78"/>
  <c r="AU78"/>
  <c r="AT79"/>
  <c r="AU79"/>
  <c r="AU80"/>
  <c r="AT80"/>
  <c r="N85"/>
  <c r="AT101"/>
  <c r="AU101"/>
  <c r="AT102"/>
  <c r="AU102"/>
  <c r="AT103"/>
  <c r="AU103"/>
  <c r="AT107"/>
  <c r="AU107"/>
  <c r="E7"/>
  <c r="AQ7" s="1"/>
  <c r="AP7"/>
  <c r="Q7" s="1"/>
  <c r="M7" s="1"/>
  <c r="F7" s="1"/>
  <c r="AR7"/>
  <c r="F8"/>
  <c r="AT35"/>
  <c r="AT36"/>
  <c r="AT37"/>
  <c r="AT38"/>
  <c r="AT39"/>
  <c r="AT40"/>
  <c r="AT41"/>
  <c r="AT42"/>
  <c r="Z139"/>
  <c r="Z140" s="1"/>
  <c r="Z141" s="1"/>
  <c r="Z142" s="1"/>
  <c r="Z143" s="1"/>
  <c r="Z144" s="1"/>
  <c r="Z145" s="1"/>
  <c r="Z146" s="1"/>
  <c r="Z147" s="1"/>
  <c r="Z148" s="1"/>
  <c r="Z149" s="1"/>
  <c r="Z150" s="1"/>
  <c r="Z151" s="1"/>
  <c r="Z152" s="1"/>
  <c r="Z153" s="1"/>
  <c r="Z154" s="1"/>
  <c r="Z155" s="1"/>
  <c r="Z111"/>
  <c r="Z112" s="1"/>
  <c r="Z113" s="1"/>
  <c r="Z114" s="1"/>
  <c r="Z115" s="1"/>
  <c r="Z116" s="1"/>
  <c r="Z117" s="1"/>
  <c r="Z118" s="1"/>
  <c r="Z119" s="1"/>
  <c r="Z120" s="1"/>
  <c r="Z121" s="1"/>
  <c r="Z96"/>
  <c r="Z97" s="1"/>
  <c r="Z98" s="1"/>
  <c r="Z82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AS81"/>
  <c r="AU81" s="1"/>
  <c r="AT74"/>
  <c r="AU74"/>
  <c r="AU75"/>
  <c r="AT75"/>
  <c r="G84"/>
  <c r="O84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AT104"/>
  <c r="AU104"/>
  <c r="AT105"/>
  <c r="AU105"/>
  <c r="AT106"/>
  <c r="AU106"/>
  <c r="AS7"/>
  <c r="AT109"/>
  <c r="AU109"/>
  <c r="I142"/>
  <c r="G144"/>
  <c r="AT43"/>
  <c r="AT44"/>
  <c r="AT45"/>
  <c r="AT46"/>
  <c r="AT47"/>
  <c r="AT48"/>
  <c r="AU49"/>
  <c r="AT50"/>
  <c r="AU51"/>
  <c r="AT52"/>
  <c r="AU53"/>
  <c r="AT54"/>
  <c r="AT56"/>
  <c r="AT58"/>
  <c r="AT60"/>
  <c r="AT64"/>
  <c r="AT65"/>
  <c r="AT66"/>
  <c r="AP67"/>
  <c r="Q67" s="1"/>
  <c r="M67" s="1"/>
  <c r="AS74"/>
  <c r="AS78"/>
  <c r="AU82"/>
  <c r="AU84"/>
  <c r="AU86"/>
  <c r="AU88"/>
  <c r="AU90"/>
  <c r="AU92"/>
  <c r="AU94"/>
  <c r="AU96"/>
  <c r="AU98"/>
  <c r="AU100"/>
  <c r="AS101"/>
  <c r="AI160"/>
  <c r="AM160"/>
  <c r="AS111"/>
  <c r="AU111" s="1"/>
  <c r="AT108"/>
  <c r="AU108"/>
  <c r="G118"/>
  <c r="N143"/>
  <c r="M126"/>
  <c r="AS67"/>
  <c r="E76"/>
  <c r="AQ76" s="1"/>
  <c r="E77"/>
  <c r="AQ77" s="1"/>
  <c r="AP101"/>
  <c r="Q101" s="1"/>
  <c r="M101" s="1"/>
  <c r="AP106"/>
  <c r="Q106" s="1"/>
  <c r="AK160"/>
  <c r="AO160"/>
  <c r="AS110"/>
  <c r="AU113"/>
  <c r="AU115"/>
  <c r="AU117"/>
  <c r="AU119"/>
  <c r="AH139"/>
  <c r="AS125"/>
  <c r="E125"/>
  <c r="AQ125" s="1"/>
  <c r="AS126"/>
  <c r="E126"/>
  <c r="AQ126" s="1"/>
  <c r="AS127"/>
  <c r="E127"/>
  <c r="AQ127" s="1"/>
  <c r="AS128"/>
  <c r="E128"/>
  <c r="AQ128" s="1"/>
  <c r="AS129"/>
  <c r="E129"/>
  <c r="AQ129" s="1"/>
  <c r="AS130"/>
  <c r="E130"/>
  <c r="AQ130" s="1"/>
  <c r="AS131"/>
  <c r="E131"/>
  <c r="AQ131" s="1"/>
  <c r="AS132"/>
  <c r="E132"/>
  <c r="AQ132" s="1"/>
  <c r="AS133"/>
  <c r="E133"/>
  <c r="AQ133" s="1"/>
  <c r="AS134"/>
  <c r="E134"/>
  <c r="AQ134" s="1"/>
  <c r="AS135"/>
  <c r="E135"/>
  <c r="AQ135" s="1"/>
  <c r="AS136"/>
  <c r="E136"/>
  <c r="AQ136" s="1"/>
  <c r="AS137"/>
  <c r="E137"/>
  <c r="AQ137" s="1"/>
  <c r="AS138"/>
  <c r="E138"/>
  <c r="AQ138" s="1"/>
  <c r="E110"/>
  <c r="AQ110" s="1"/>
  <c r="AU110" s="1"/>
  <c r="AU123"/>
  <c r="AJ160"/>
  <c r="AN160"/>
  <c r="AP125"/>
  <c r="Q125" s="1"/>
  <c r="M125" s="1"/>
  <c r="AH34" i="3"/>
  <c r="AS7"/>
  <c r="AG7"/>
  <c r="AD10"/>
  <c r="L9"/>
  <c r="AS8"/>
  <c r="AG8"/>
  <c r="AB8" s="1"/>
  <c r="E8"/>
  <c r="AQ8" s="1"/>
  <c r="AS9"/>
  <c r="E9"/>
  <c r="AQ9" s="1"/>
  <c r="AS10"/>
  <c r="E10"/>
  <c r="AQ10" s="1"/>
  <c r="AS11"/>
  <c r="E11"/>
  <c r="AQ11" s="1"/>
  <c r="AS12"/>
  <c r="E12"/>
  <c r="AQ12" s="1"/>
  <c r="AT32"/>
  <c r="AU32"/>
  <c r="AB62"/>
  <c r="AB63" s="1"/>
  <c r="AB49"/>
  <c r="AB50" s="1"/>
  <c r="AB51" s="1"/>
  <c r="AB52" s="1"/>
  <c r="AB53" s="1"/>
  <c r="AB54" s="1"/>
  <c r="AB55" s="1"/>
  <c r="AB56" s="1"/>
  <c r="AB57" s="1"/>
  <c r="AB58" s="1"/>
  <c r="AB59" s="1"/>
  <c r="AB60" s="1"/>
  <c r="AB61" s="1"/>
  <c r="H41"/>
  <c r="J62"/>
  <c r="J63" s="1"/>
  <c r="AK63" s="1"/>
  <c r="J49"/>
  <c r="J50" s="1"/>
  <c r="J51" s="1"/>
  <c r="J52" s="1"/>
  <c r="J53" s="1"/>
  <c r="J54" s="1"/>
  <c r="J55" s="1"/>
  <c r="J56" s="1"/>
  <c r="J57" s="1"/>
  <c r="J58" s="1"/>
  <c r="J59" s="1"/>
  <c r="J60" s="1"/>
  <c r="J61" s="1"/>
  <c r="L62"/>
  <c r="L63" s="1"/>
  <c r="AL63" s="1"/>
  <c r="L49"/>
  <c r="L50" s="1"/>
  <c r="L51" s="1"/>
  <c r="L52" s="1"/>
  <c r="L53" s="1"/>
  <c r="L54" s="1"/>
  <c r="L55" s="1"/>
  <c r="L56" s="1"/>
  <c r="L57" s="1"/>
  <c r="L58" s="1"/>
  <c r="L59" s="1"/>
  <c r="L60" s="1"/>
  <c r="L61" s="1"/>
  <c r="N112"/>
  <c r="N37"/>
  <c r="P112"/>
  <c r="P37"/>
  <c r="R112"/>
  <c r="R83"/>
  <c r="R37"/>
  <c r="AP7"/>
  <c r="Q7" s="1"/>
  <c r="M7" s="1"/>
  <c r="F7" s="1"/>
  <c r="AT7"/>
  <c r="AR7"/>
  <c r="Z139"/>
  <c r="Z140" s="1"/>
  <c r="Z141" s="1"/>
  <c r="Z142" s="1"/>
  <c r="Z143" s="1"/>
  <c r="Z144" s="1"/>
  <c r="Z145" s="1"/>
  <c r="Z146" s="1"/>
  <c r="Z147" s="1"/>
  <c r="Z148" s="1"/>
  <c r="Z149" s="1"/>
  <c r="Z150" s="1"/>
  <c r="Z151" s="1"/>
  <c r="Z152" s="1"/>
  <c r="Z153" s="1"/>
  <c r="Z154" s="1"/>
  <c r="Z155" s="1"/>
  <c r="Z111"/>
  <c r="Z112" s="1"/>
  <c r="Z113" s="1"/>
  <c r="Z114" s="1"/>
  <c r="Z115" s="1"/>
  <c r="Z116" s="1"/>
  <c r="Z117" s="1"/>
  <c r="Z118" s="1"/>
  <c r="Z119" s="1"/>
  <c r="Z120" s="1"/>
  <c r="Z121" s="1"/>
  <c r="Z96"/>
  <c r="Z97" s="1"/>
  <c r="Z98" s="1"/>
  <c r="Z82"/>
  <c r="Z83" s="1"/>
  <c r="Z84" s="1"/>
  <c r="Z85" s="1"/>
  <c r="Z86" s="1"/>
  <c r="Z87" s="1"/>
  <c r="Z88" s="1"/>
  <c r="Z89" s="1"/>
  <c r="Z90" s="1"/>
  <c r="Z91" s="1"/>
  <c r="Z92" s="1"/>
  <c r="Z93" s="1"/>
  <c r="Z94" s="1"/>
  <c r="Z95" s="1"/>
  <c r="Z35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AS81"/>
  <c r="AT75"/>
  <c r="AU75"/>
  <c r="AT76"/>
  <c r="AU76"/>
  <c r="AT77"/>
  <c r="AU77"/>
  <c r="AU78"/>
  <c r="AT78"/>
  <c r="AT80"/>
  <c r="AU80"/>
  <c r="H84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N84"/>
  <c r="G85"/>
  <c r="G49"/>
  <c r="G62"/>
  <c r="G63" s="1"/>
  <c r="AH63" s="1"/>
  <c r="I49"/>
  <c r="I50" s="1"/>
  <c r="I51" s="1"/>
  <c r="I52" s="1"/>
  <c r="I53" s="1"/>
  <c r="I54" s="1"/>
  <c r="I55" s="1"/>
  <c r="I56" s="1"/>
  <c r="I57" s="1"/>
  <c r="I58" s="1"/>
  <c r="I59" s="1"/>
  <c r="I60" s="1"/>
  <c r="I61" s="1"/>
  <c r="I62"/>
  <c r="I63" s="1"/>
  <c r="AJ63" s="1"/>
  <c r="K49"/>
  <c r="K50" s="1"/>
  <c r="K51" s="1"/>
  <c r="K52" s="1"/>
  <c r="K53" s="1"/>
  <c r="K54" s="1"/>
  <c r="K55" s="1"/>
  <c r="K56" s="1"/>
  <c r="K57" s="1"/>
  <c r="K58" s="1"/>
  <c r="K59" s="1"/>
  <c r="K60" s="1"/>
  <c r="K61" s="1"/>
  <c r="K62"/>
  <c r="K63" s="1"/>
  <c r="AM63" s="1"/>
  <c r="M49"/>
  <c r="M50" s="1"/>
  <c r="M51" s="1"/>
  <c r="M52" s="1"/>
  <c r="M53" s="1"/>
  <c r="M54" s="1"/>
  <c r="M55" s="1"/>
  <c r="M56" s="1"/>
  <c r="M57" s="1"/>
  <c r="M58" s="1"/>
  <c r="M59" s="1"/>
  <c r="M60" s="1"/>
  <c r="M61" s="1"/>
  <c r="M62"/>
  <c r="M63" s="1"/>
  <c r="O112"/>
  <c r="O37"/>
  <c r="Q112"/>
  <c r="Q37"/>
  <c r="AT67"/>
  <c r="AU67"/>
  <c r="AT68"/>
  <c r="AU68"/>
  <c r="AT69"/>
  <c r="AU69"/>
  <c r="AT70"/>
  <c r="AU70"/>
  <c r="AT71"/>
  <c r="AU71"/>
  <c r="AT72"/>
  <c r="AU72"/>
  <c r="AT73"/>
  <c r="AU73"/>
  <c r="AU74"/>
  <c r="AT74"/>
  <c r="E13"/>
  <c r="AQ13" s="1"/>
  <c r="E14"/>
  <c r="AQ14" s="1"/>
  <c r="E15"/>
  <c r="AQ15" s="1"/>
  <c r="E16"/>
  <c r="AQ16" s="1"/>
  <c r="E17"/>
  <c r="AQ17" s="1"/>
  <c r="E18"/>
  <c r="AQ18" s="1"/>
  <c r="E19"/>
  <c r="AQ19" s="1"/>
  <c r="E20"/>
  <c r="AQ20" s="1"/>
  <c r="E21"/>
  <c r="AQ21" s="1"/>
  <c r="E22"/>
  <c r="AQ22" s="1"/>
  <c r="E23"/>
  <c r="AQ23" s="1"/>
  <c r="E24"/>
  <c r="AQ24" s="1"/>
  <c r="E25"/>
  <c r="AQ25" s="1"/>
  <c r="E26"/>
  <c r="AQ26" s="1"/>
  <c r="E27"/>
  <c r="AQ27" s="1"/>
  <c r="E28"/>
  <c r="AQ28" s="1"/>
  <c r="E29"/>
  <c r="AQ29" s="1"/>
  <c r="E30"/>
  <c r="AQ30" s="1"/>
  <c r="E31"/>
  <c r="AQ31" s="1"/>
  <c r="AP32"/>
  <c r="Q32" s="1"/>
  <c r="AU37"/>
  <c r="AU39"/>
  <c r="AU41"/>
  <c r="AU43"/>
  <c r="AS111"/>
  <c r="AU104"/>
  <c r="AT104"/>
  <c r="AU105"/>
  <c r="AT105"/>
  <c r="AU106"/>
  <c r="AT106"/>
  <c r="AU107"/>
  <c r="AT107"/>
  <c r="AU108"/>
  <c r="AT108"/>
  <c r="AU109"/>
  <c r="AT109"/>
  <c r="G113"/>
  <c r="AT125"/>
  <c r="AU125"/>
  <c r="AT128"/>
  <c r="AU128"/>
  <c r="AT129"/>
  <c r="AU129"/>
  <c r="AT130"/>
  <c r="AU130"/>
  <c r="AU131"/>
  <c r="AT131"/>
  <c r="AU44"/>
  <c r="AU45"/>
  <c r="AU46"/>
  <c r="AU47"/>
  <c r="AU48"/>
  <c r="AU50"/>
  <c r="AU52"/>
  <c r="AU54"/>
  <c r="AU56"/>
  <c r="AU58"/>
  <c r="AU60"/>
  <c r="AU64"/>
  <c r="AU65"/>
  <c r="AU66"/>
  <c r="AS67"/>
  <c r="AS75"/>
  <c r="AS80"/>
  <c r="AK81"/>
  <c r="AU81"/>
  <c r="AU83"/>
  <c r="AU85"/>
  <c r="AU87"/>
  <c r="AU89"/>
  <c r="AU91"/>
  <c r="M127"/>
  <c r="AB139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11"/>
  <c r="AB112" s="1"/>
  <c r="AB113" s="1"/>
  <c r="AB114" s="1"/>
  <c r="AB115" s="1"/>
  <c r="AB116" s="1"/>
  <c r="AB117" s="1"/>
  <c r="AB118" s="1"/>
  <c r="AB119" s="1"/>
  <c r="AB120" s="1"/>
  <c r="AB121" s="1"/>
  <c r="AU101"/>
  <c r="AT101"/>
  <c r="AU102"/>
  <c r="AT102"/>
  <c r="AU103"/>
  <c r="AT103"/>
  <c r="AP67"/>
  <c r="Q67" s="1"/>
  <c r="M67" s="1"/>
  <c r="E79"/>
  <c r="AQ79" s="1"/>
  <c r="AU94"/>
  <c r="AU111"/>
  <c r="M126"/>
  <c r="AK160"/>
  <c r="N145"/>
  <c r="M128"/>
  <c r="AT96"/>
  <c r="AT98"/>
  <c r="AT100"/>
  <c r="AP101"/>
  <c r="Q101" s="1"/>
  <c r="M101" s="1"/>
  <c r="AU112"/>
  <c r="AT113"/>
  <c r="AU114"/>
  <c r="AT115"/>
  <c r="AU116"/>
  <c r="AT117"/>
  <c r="AU118"/>
  <c r="AT119"/>
  <c r="AU120"/>
  <c r="AU122"/>
  <c r="AU124"/>
  <c r="AI160"/>
  <c r="AM160"/>
  <c r="AO160"/>
  <c r="AS125"/>
  <c r="E126"/>
  <c r="AQ126" s="1"/>
  <c r="E127"/>
  <c r="AQ127" s="1"/>
  <c r="AP129"/>
  <c r="Q129" s="1"/>
  <c r="AP131"/>
  <c r="Q131" s="1"/>
  <c r="AH160"/>
  <c r="AU132"/>
  <c r="AT132"/>
  <c r="AU133"/>
  <c r="AT133"/>
  <c r="AU134"/>
  <c r="AT134"/>
  <c r="AU135"/>
  <c r="AT135"/>
  <c r="AU136"/>
  <c r="AT136"/>
  <c r="AU137"/>
  <c r="AT137"/>
  <c r="AU138"/>
  <c r="AT138"/>
  <c r="G145"/>
  <c r="AS101"/>
  <c r="AJ160"/>
  <c r="AN160"/>
  <c r="AP125"/>
  <c r="Q125" s="1"/>
  <c r="M125" s="1"/>
  <c r="AY84" i="1"/>
  <c r="A74"/>
  <c r="A80"/>
  <c r="A79"/>
  <c r="A77"/>
  <c r="A75"/>
  <c r="A72"/>
  <c r="AQ71"/>
  <c r="AN71"/>
  <c r="AW68"/>
  <c r="AM71"/>
  <c r="AW61"/>
  <c r="AK71"/>
  <c r="AW32"/>
  <c r="AY85"/>
  <c r="AW39"/>
  <c r="AW38"/>
  <c r="AW36"/>
  <c r="AW34"/>
  <c r="AW33"/>
  <c r="AW35"/>
  <c r="AW37"/>
  <c r="AR13"/>
  <c r="AQ13"/>
  <c r="AF42"/>
  <c r="AF14"/>
  <c r="AF15" s="1"/>
  <c r="L42"/>
  <c r="AK5"/>
  <c r="AL5"/>
  <c r="AM5"/>
  <c r="AN5"/>
  <c r="AP5"/>
  <c r="AK6"/>
  <c r="AL6"/>
  <c r="AM6"/>
  <c r="AN6"/>
  <c r="AP6"/>
  <c r="AK7"/>
  <c r="AL7"/>
  <c r="AM7"/>
  <c r="AN7"/>
  <c r="AP7"/>
  <c r="AK8"/>
  <c r="AL8"/>
  <c r="AM8"/>
  <c r="AN8"/>
  <c r="AP8"/>
  <c r="AK9"/>
  <c r="AL9"/>
  <c r="AM9"/>
  <c r="AN9"/>
  <c r="AP9"/>
  <c r="AK10"/>
  <c r="AL10"/>
  <c r="AM10"/>
  <c r="AN10"/>
  <c r="AP10"/>
  <c r="AK11"/>
  <c r="AL11"/>
  <c r="AM11"/>
  <c r="AN11"/>
  <c r="AP11"/>
  <c r="AK12"/>
  <c r="AL12"/>
  <c r="AM12"/>
  <c r="AN12"/>
  <c r="AP12"/>
  <c r="K42"/>
  <c r="G42"/>
  <c r="BB42" s="1"/>
  <c r="H42"/>
  <c r="BC42" s="1"/>
  <c r="I42"/>
  <c r="J42"/>
  <c r="S42"/>
  <c r="T42"/>
  <c r="U42"/>
  <c r="F42"/>
  <c r="BA42" s="1"/>
  <c r="C13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G73" l="1"/>
  <c r="R24" i="2"/>
  <c r="Q24"/>
  <c r="T24"/>
  <c r="S24"/>
  <c r="J24"/>
  <c r="P24"/>
  <c r="O24"/>
  <c r="F24"/>
  <c r="I24"/>
  <c r="L24"/>
  <c r="K24"/>
  <c r="N24"/>
  <c r="L7"/>
  <c r="E7" s="1"/>
  <c r="U24"/>
  <c r="M24"/>
  <c r="H24"/>
  <c r="G24"/>
  <c r="N18" i="7"/>
  <c r="L9"/>
  <c r="F18"/>
  <c r="E9"/>
  <c r="S17" i="1"/>
  <c r="S74"/>
  <c r="S45"/>
  <c r="J16"/>
  <c r="J73"/>
  <c r="J44"/>
  <c r="O17"/>
  <c r="O74"/>
  <c r="L61" s="1"/>
  <c r="O45"/>
  <c r="N18"/>
  <c r="N75"/>
  <c r="N46"/>
  <c r="K16"/>
  <c r="K73"/>
  <c r="K44"/>
  <c r="I16"/>
  <c r="I73"/>
  <c r="I44"/>
  <c r="F16"/>
  <c r="BA16" s="1"/>
  <c r="F73"/>
  <c r="F44"/>
  <c r="BA44" s="1"/>
  <c r="G17"/>
  <c r="BB17" s="1"/>
  <c r="G74"/>
  <c r="G45"/>
  <c r="BB45" s="1"/>
  <c r="M17"/>
  <c r="M74"/>
  <c r="M45"/>
  <c r="U17"/>
  <c r="U45"/>
  <c r="H16"/>
  <c r="BC16" s="1"/>
  <c r="H73"/>
  <c r="H44"/>
  <c r="BC44" s="1"/>
  <c r="L16"/>
  <c r="L73"/>
  <c r="L44"/>
  <c r="Q18"/>
  <c r="Q75"/>
  <c r="Q46"/>
  <c r="AQ93"/>
  <c r="AR93"/>
  <c r="AS9" i="6"/>
  <c r="AI76"/>
  <c r="AS8"/>
  <c r="AV7"/>
  <c r="AU7"/>
  <c r="R38"/>
  <c r="P38"/>
  <c r="H38"/>
  <c r="AE11"/>
  <c r="L10"/>
  <c r="AM10" s="1"/>
  <c r="M9"/>
  <c r="F9" s="1"/>
  <c r="AC49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/>
  <c r="AC63" s="1"/>
  <c r="Q38"/>
  <c r="O38"/>
  <c r="G50"/>
  <c r="AA62"/>
  <c r="AA63" s="1"/>
  <c r="AA49"/>
  <c r="AA50" s="1"/>
  <c r="AA51" s="1"/>
  <c r="AA52" s="1"/>
  <c r="AA53" s="1"/>
  <c r="AA54" s="1"/>
  <c r="AA55" s="1"/>
  <c r="AA56" s="1"/>
  <c r="AA57" s="1"/>
  <c r="AA58" s="1"/>
  <c r="AA59" s="1"/>
  <c r="AA60" s="1"/>
  <c r="AA61" s="1"/>
  <c r="N38"/>
  <c r="M10"/>
  <c r="AD9"/>
  <c r="D9"/>
  <c r="AC7"/>
  <c r="AG8"/>
  <c r="AA8"/>
  <c r="M7"/>
  <c r="F7" s="1"/>
  <c r="M8"/>
  <c r="F8" s="1"/>
  <c r="AS63"/>
  <c r="AU63" s="1"/>
  <c r="AU138" i="5"/>
  <c r="AT138"/>
  <c r="AU136"/>
  <c r="AT136"/>
  <c r="AU134"/>
  <c r="AT134"/>
  <c r="AU132"/>
  <c r="AT132"/>
  <c r="AU130"/>
  <c r="AT130"/>
  <c r="AU128"/>
  <c r="AT128"/>
  <c r="AU126"/>
  <c r="AT126"/>
  <c r="AH160"/>
  <c r="AH168" s="1"/>
  <c r="AU77"/>
  <c r="AT77"/>
  <c r="AU76"/>
  <c r="AT76"/>
  <c r="G145"/>
  <c r="I143"/>
  <c r="G38"/>
  <c r="P113"/>
  <c r="P38"/>
  <c r="AD11"/>
  <c r="L10"/>
  <c r="AL10" s="1"/>
  <c r="AB7"/>
  <c r="M102"/>
  <c r="AU137"/>
  <c r="AT137"/>
  <c r="AU135"/>
  <c r="AT135"/>
  <c r="AU133"/>
  <c r="AT133"/>
  <c r="AU131"/>
  <c r="AT131"/>
  <c r="AU129"/>
  <c r="AT129"/>
  <c r="AU127"/>
  <c r="AT127"/>
  <c r="AU125"/>
  <c r="AT125"/>
  <c r="N144"/>
  <c r="M127"/>
  <c r="G119"/>
  <c r="G85"/>
  <c r="AU7"/>
  <c r="AT7"/>
  <c r="N86"/>
  <c r="Q113"/>
  <c r="Q84"/>
  <c r="M68" s="1"/>
  <c r="Q38"/>
  <c r="O113"/>
  <c r="O38"/>
  <c r="AF8"/>
  <c r="Z8"/>
  <c r="R113"/>
  <c r="R84"/>
  <c r="R38"/>
  <c r="N113"/>
  <c r="N38"/>
  <c r="M10"/>
  <c r="AC9"/>
  <c r="D9"/>
  <c r="AR63"/>
  <c r="AT63" s="1"/>
  <c r="G146" i="3"/>
  <c r="AT127"/>
  <c r="AU127"/>
  <c r="AT126"/>
  <c r="AU126"/>
  <c r="N146"/>
  <c r="M129"/>
  <c r="G50"/>
  <c r="R113"/>
  <c r="R84"/>
  <c r="R38"/>
  <c r="H42"/>
  <c r="AU11"/>
  <c r="AT11"/>
  <c r="AU9"/>
  <c r="AT9"/>
  <c r="AC8"/>
  <c r="D8"/>
  <c r="AL9"/>
  <c r="AB7"/>
  <c r="AS34"/>
  <c r="AU34" s="1"/>
  <c r="AH168"/>
  <c r="M102"/>
  <c r="AR63"/>
  <c r="AT63" s="1"/>
  <c r="M9"/>
  <c r="F9" s="1"/>
  <c r="AU79"/>
  <c r="AT79"/>
  <c r="G114"/>
  <c r="AU31"/>
  <c r="AT31"/>
  <c r="AU30"/>
  <c r="AT30"/>
  <c r="AU29"/>
  <c r="AT29"/>
  <c r="AU28"/>
  <c r="AT28"/>
  <c r="AU27"/>
  <c r="AT27"/>
  <c r="AU26"/>
  <c r="AT26"/>
  <c r="AU25"/>
  <c r="AT25"/>
  <c r="AU24"/>
  <c r="AT24"/>
  <c r="AU23"/>
  <c r="AT23"/>
  <c r="AU22"/>
  <c r="AT22"/>
  <c r="AU21"/>
  <c r="AT21"/>
  <c r="AU20"/>
  <c r="AT20"/>
  <c r="AU19"/>
  <c r="AT19"/>
  <c r="AU18"/>
  <c r="AT18"/>
  <c r="AU17"/>
  <c r="AT17"/>
  <c r="AU16"/>
  <c r="AT16"/>
  <c r="AU15"/>
  <c r="AT15"/>
  <c r="AU14"/>
  <c r="AT14"/>
  <c r="AU13"/>
  <c r="AT13"/>
  <c r="Q113"/>
  <c r="Q84"/>
  <c r="Q38"/>
  <c r="O113"/>
  <c r="O38"/>
  <c r="G86"/>
  <c r="N85"/>
  <c r="M68"/>
  <c r="Z49"/>
  <c r="Z50" s="1"/>
  <c r="Z51" s="1"/>
  <c r="Z52" s="1"/>
  <c r="Z53" s="1"/>
  <c r="Z54" s="1"/>
  <c r="Z55" s="1"/>
  <c r="Z56" s="1"/>
  <c r="Z57" s="1"/>
  <c r="Z58" s="1"/>
  <c r="Z59" s="1"/>
  <c r="Z60" s="1"/>
  <c r="Z61" s="1"/>
  <c r="Z62"/>
  <c r="Z63" s="1"/>
  <c r="P113"/>
  <c r="P38"/>
  <c r="N113"/>
  <c r="M103" s="1"/>
  <c r="N38"/>
  <c r="M10"/>
  <c r="AU12"/>
  <c r="AT12"/>
  <c r="AU10"/>
  <c r="AT10"/>
  <c r="AU8"/>
  <c r="AT8"/>
  <c r="AD11"/>
  <c r="L10"/>
  <c r="M8"/>
  <c r="F8" s="1"/>
  <c r="AW71" i="1"/>
  <c r="AC14"/>
  <c r="AC15" s="1"/>
  <c r="AW12"/>
  <c r="AW9"/>
  <c r="AW7"/>
  <c r="AW6"/>
  <c r="AW10"/>
  <c r="AW5"/>
  <c r="AW11"/>
  <c r="AW8"/>
  <c r="AN13"/>
  <c r="AN93" s="1"/>
  <c r="AL13"/>
  <c r="AL93" s="1"/>
  <c r="AK13"/>
  <c r="AK93" s="1"/>
  <c r="AP13"/>
  <c r="AP93" s="1"/>
  <c r="AM13"/>
  <c r="AM93" s="1"/>
  <c r="AC42"/>
  <c r="AC56"/>
  <c r="AH7"/>
  <c r="AH8" s="1"/>
  <c r="AH9" s="1"/>
  <c r="AH10" s="1"/>
  <c r="AH11" s="1"/>
  <c r="AH12" s="1"/>
  <c r="AO5"/>
  <c r="AJ5" s="1"/>
  <c r="AF16"/>
  <c r="H25" i="2" l="1"/>
  <c r="U25"/>
  <c r="K25"/>
  <c r="I25"/>
  <c r="F25"/>
  <c r="O25"/>
  <c r="J25"/>
  <c r="T25"/>
  <c r="R25"/>
  <c r="G25"/>
  <c r="M25"/>
  <c r="N25"/>
  <c r="L8"/>
  <c r="E8" s="1"/>
  <c r="L25"/>
  <c r="P25"/>
  <c r="S25"/>
  <c r="Q25"/>
  <c r="F19" i="7"/>
  <c r="N19"/>
  <c r="L10"/>
  <c r="E10" s="1"/>
  <c r="L17" i="1"/>
  <c r="L74"/>
  <c r="L45"/>
  <c r="U18"/>
  <c r="U46"/>
  <c r="G18"/>
  <c r="BB18" s="1"/>
  <c r="G75"/>
  <c r="G46"/>
  <c r="BB46" s="1"/>
  <c r="F17"/>
  <c r="BA17" s="1"/>
  <c r="F74"/>
  <c r="F45"/>
  <c r="BA45" s="1"/>
  <c r="K17"/>
  <c r="K74"/>
  <c r="K45"/>
  <c r="N19"/>
  <c r="N76"/>
  <c r="N47"/>
  <c r="J17"/>
  <c r="J74"/>
  <c r="J45"/>
  <c r="L5"/>
  <c r="E5" s="1"/>
  <c r="Q19"/>
  <c r="Q76"/>
  <c r="Q47"/>
  <c r="H17"/>
  <c r="BC17" s="1"/>
  <c r="H74"/>
  <c r="H45"/>
  <c r="BC45" s="1"/>
  <c r="M18"/>
  <c r="M75"/>
  <c r="M46"/>
  <c r="I17"/>
  <c r="I74"/>
  <c r="I45"/>
  <c r="O18"/>
  <c r="O75"/>
  <c r="O46"/>
  <c r="S18"/>
  <c r="S75"/>
  <c r="S46"/>
  <c r="AD7" i="6"/>
  <c r="D7"/>
  <c r="AG9"/>
  <c r="AA9"/>
  <c r="G51"/>
  <c r="AH10"/>
  <c r="AS10"/>
  <c r="P39"/>
  <c r="R39"/>
  <c r="F10"/>
  <c r="N39"/>
  <c r="M11"/>
  <c r="O39"/>
  <c r="Q39"/>
  <c r="AE12"/>
  <c r="L11"/>
  <c r="AM11" s="1"/>
  <c r="H39"/>
  <c r="N114" i="5"/>
  <c r="N39"/>
  <c r="M11"/>
  <c r="R114"/>
  <c r="R85"/>
  <c r="R39"/>
  <c r="G120"/>
  <c r="AC7"/>
  <c r="D7"/>
  <c r="AG10"/>
  <c r="AR10"/>
  <c r="P114"/>
  <c r="P39"/>
  <c r="AF9"/>
  <c r="Z9"/>
  <c r="O114"/>
  <c r="O39"/>
  <c r="Q114"/>
  <c r="Q85"/>
  <c r="M69" s="1"/>
  <c r="Q39"/>
  <c r="N87"/>
  <c r="G86"/>
  <c r="N145"/>
  <c r="M128"/>
  <c r="AD12"/>
  <c r="L11"/>
  <c r="AL11" s="1"/>
  <c r="G39"/>
  <c r="F11"/>
  <c r="I144"/>
  <c r="G146"/>
  <c r="F10"/>
  <c r="M103"/>
  <c r="AD12" i="3"/>
  <c r="L11"/>
  <c r="N114"/>
  <c r="N39"/>
  <c r="M11"/>
  <c r="P114"/>
  <c r="P39"/>
  <c r="O114"/>
  <c r="O39"/>
  <c r="Q114"/>
  <c r="Q39"/>
  <c r="Q85"/>
  <c r="G115"/>
  <c r="AC7"/>
  <c r="D7"/>
  <c r="AF8"/>
  <c r="Z8"/>
  <c r="R114"/>
  <c r="R85"/>
  <c r="R39"/>
  <c r="G51"/>
  <c r="N147"/>
  <c r="M130"/>
  <c r="G147"/>
  <c r="AL10"/>
  <c r="F10"/>
  <c r="M69"/>
  <c r="N86"/>
  <c r="G87"/>
  <c r="AR9"/>
  <c r="AG9"/>
  <c r="H43"/>
  <c r="AF17" i="1"/>
  <c r="AF18" s="1"/>
  <c r="AF19" s="1"/>
  <c r="AF20" s="1"/>
  <c r="AF21" s="1"/>
  <c r="AF22" s="1"/>
  <c r="AF23" s="1"/>
  <c r="AF24" s="1"/>
  <c r="AF25" s="1"/>
  <c r="AF26" s="1"/>
  <c r="AF27" s="1"/>
  <c r="AF28" s="1"/>
  <c r="AF29" s="1"/>
  <c r="AC99"/>
  <c r="AF5"/>
  <c r="AX5"/>
  <c r="AY5" s="1"/>
  <c r="AG42"/>
  <c r="AF43"/>
  <c r="AZ5" l="1"/>
  <c r="Q26" i="2"/>
  <c r="P26"/>
  <c r="M26"/>
  <c r="R26"/>
  <c r="J26"/>
  <c r="I26"/>
  <c r="U26"/>
  <c r="H26"/>
  <c r="S26"/>
  <c r="L26"/>
  <c r="N26"/>
  <c r="L9"/>
  <c r="E9" s="1"/>
  <c r="G26"/>
  <c r="T26"/>
  <c r="O26"/>
  <c r="F26"/>
  <c r="K26"/>
  <c r="N20" i="7"/>
  <c r="F20"/>
  <c r="L62" i="1"/>
  <c r="A5"/>
  <c r="S19"/>
  <c r="S76"/>
  <c r="S47"/>
  <c r="I18"/>
  <c r="I75"/>
  <c r="I46"/>
  <c r="H18"/>
  <c r="BC18" s="1"/>
  <c r="H75"/>
  <c r="H46"/>
  <c r="BC46" s="1"/>
  <c r="J18"/>
  <c r="J75"/>
  <c r="J46"/>
  <c r="N20"/>
  <c r="N77"/>
  <c r="N48"/>
  <c r="G19"/>
  <c r="BB19" s="1"/>
  <c r="G76"/>
  <c r="G47"/>
  <c r="BB47" s="1"/>
  <c r="L18"/>
  <c r="L75"/>
  <c r="L46"/>
  <c r="E61"/>
  <c r="BG86" s="1"/>
  <c r="O19"/>
  <c r="O76"/>
  <c r="O47"/>
  <c r="M19"/>
  <c r="M76"/>
  <c r="M47"/>
  <c r="Q20"/>
  <c r="Q77"/>
  <c r="Q48"/>
  <c r="K18"/>
  <c r="K75"/>
  <c r="K46"/>
  <c r="F18"/>
  <c r="BA18" s="1"/>
  <c r="F75"/>
  <c r="F46"/>
  <c r="BA46" s="1"/>
  <c r="U19"/>
  <c r="U47"/>
  <c r="F11" i="6"/>
  <c r="H40"/>
  <c r="AE13"/>
  <c r="L12"/>
  <c r="AM12" s="1"/>
  <c r="O40"/>
  <c r="R40"/>
  <c r="P40"/>
  <c r="AA7"/>
  <c r="AG7"/>
  <c r="AH11"/>
  <c r="AC11" s="1"/>
  <c r="AS11"/>
  <c r="Q40"/>
  <c r="N40"/>
  <c r="M12"/>
  <c r="AC10"/>
  <c r="G52"/>
  <c r="AG11" i="5"/>
  <c r="AB11" s="1"/>
  <c r="AR11"/>
  <c r="Q115"/>
  <c r="Q86"/>
  <c r="M70" s="1"/>
  <c r="Q40"/>
  <c r="AB10"/>
  <c r="R115"/>
  <c r="R86"/>
  <c r="R40"/>
  <c r="N115"/>
  <c r="N40"/>
  <c r="M12"/>
  <c r="G147"/>
  <c r="I145"/>
  <c r="G40"/>
  <c r="AD13"/>
  <c r="L12"/>
  <c r="AL12" s="1"/>
  <c r="N146"/>
  <c r="M129"/>
  <c r="G87"/>
  <c r="N88"/>
  <c r="O115"/>
  <c r="O40"/>
  <c r="P115"/>
  <c r="P40"/>
  <c r="Z7"/>
  <c r="AF7"/>
  <c r="G121"/>
  <c r="M104"/>
  <c r="H44" i="3"/>
  <c r="AB9"/>
  <c r="G88"/>
  <c r="N87"/>
  <c r="G148"/>
  <c r="N148"/>
  <c r="M131"/>
  <c r="G52"/>
  <c r="G116"/>
  <c r="Q115"/>
  <c r="Q86"/>
  <c r="M70" s="1"/>
  <c r="Q40"/>
  <c r="O115"/>
  <c r="O40"/>
  <c r="P115"/>
  <c r="P40"/>
  <c r="AD13"/>
  <c r="L12"/>
  <c r="M104"/>
  <c r="AR10"/>
  <c r="AG10"/>
  <c r="AB10" s="1"/>
  <c r="R115"/>
  <c r="R86"/>
  <c r="R40"/>
  <c r="Z7"/>
  <c r="AF7"/>
  <c r="N115"/>
  <c r="N40"/>
  <c r="M12"/>
  <c r="AL11"/>
  <c r="F11"/>
  <c r="D5" i="1"/>
  <c r="AG43"/>
  <c r="AF44"/>
  <c r="BJ5" l="1"/>
  <c r="BK5"/>
  <c r="BI5"/>
  <c r="BH5"/>
  <c r="K27" i="2"/>
  <c r="F27"/>
  <c r="T27"/>
  <c r="L27"/>
  <c r="H27"/>
  <c r="J27"/>
  <c r="M27"/>
  <c r="Q27"/>
  <c r="O27"/>
  <c r="G27"/>
  <c r="N27"/>
  <c r="L10"/>
  <c r="E10" s="1"/>
  <c r="S27"/>
  <c r="U27"/>
  <c r="I27"/>
  <c r="R27"/>
  <c r="P27"/>
  <c r="F21" i="7"/>
  <c r="N21"/>
  <c r="E62" i="1"/>
  <c r="L63"/>
  <c r="U20"/>
  <c r="U48"/>
  <c r="F19"/>
  <c r="BA19" s="1"/>
  <c r="F76"/>
  <c r="F47"/>
  <c r="BA47" s="1"/>
  <c r="Q21"/>
  <c r="Q78"/>
  <c r="Q49"/>
  <c r="O20"/>
  <c r="O77"/>
  <c r="O48"/>
  <c r="G20"/>
  <c r="BB20" s="1"/>
  <c r="G77"/>
  <c r="G48"/>
  <c r="BB48" s="1"/>
  <c r="N21"/>
  <c r="N78"/>
  <c r="N49"/>
  <c r="H19"/>
  <c r="BC19" s="1"/>
  <c r="H76"/>
  <c r="H47"/>
  <c r="BC47" s="1"/>
  <c r="S20"/>
  <c r="S77"/>
  <c r="S48"/>
  <c r="K19"/>
  <c r="K76"/>
  <c r="K47"/>
  <c r="M20"/>
  <c r="M77"/>
  <c r="M48"/>
  <c r="L19"/>
  <c r="L76"/>
  <c r="L47"/>
  <c r="J19"/>
  <c r="J76"/>
  <c r="J47"/>
  <c r="I19"/>
  <c r="I76"/>
  <c r="I47"/>
  <c r="AD11" i="6"/>
  <c r="D11"/>
  <c r="P41"/>
  <c r="R41"/>
  <c r="AE14"/>
  <c r="L13"/>
  <c r="AM13" s="1"/>
  <c r="H41"/>
  <c r="G53"/>
  <c r="AD10"/>
  <c r="D10"/>
  <c r="N41"/>
  <c r="M13"/>
  <c r="F13" s="1"/>
  <c r="Q41"/>
  <c r="O41"/>
  <c r="AH12"/>
  <c r="AS12"/>
  <c r="F12"/>
  <c r="P116" i="5"/>
  <c r="P41"/>
  <c r="O116"/>
  <c r="O41"/>
  <c r="AG12"/>
  <c r="AR12"/>
  <c r="G148"/>
  <c r="Q116"/>
  <c r="Q87"/>
  <c r="Q41"/>
  <c r="AC11"/>
  <c r="D11"/>
  <c r="F12"/>
  <c r="M105"/>
  <c r="N89"/>
  <c r="G88"/>
  <c r="N147"/>
  <c r="M130"/>
  <c r="AD14"/>
  <c r="L13"/>
  <c r="AL13" s="1"/>
  <c r="G41"/>
  <c r="F13"/>
  <c r="I146"/>
  <c r="N116"/>
  <c r="N41"/>
  <c r="M13"/>
  <c r="R116"/>
  <c r="R87"/>
  <c r="R41"/>
  <c r="AC10"/>
  <c r="D10"/>
  <c r="D10" i="3"/>
  <c r="AC10"/>
  <c r="AL12"/>
  <c r="F12"/>
  <c r="P116"/>
  <c r="P41"/>
  <c r="O116"/>
  <c r="O41"/>
  <c r="Q116"/>
  <c r="Q41"/>
  <c r="Q87"/>
  <c r="G117"/>
  <c r="G53"/>
  <c r="N149"/>
  <c r="M132"/>
  <c r="G149"/>
  <c r="N88"/>
  <c r="G89"/>
  <c r="D9"/>
  <c r="AC9"/>
  <c r="H45"/>
  <c r="M105"/>
  <c r="AR11"/>
  <c r="AG11"/>
  <c r="AB11" s="1"/>
  <c r="N116"/>
  <c r="M106" s="1"/>
  <c r="N41"/>
  <c r="M13"/>
  <c r="R116"/>
  <c r="R87"/>
  <c r="M71" s="1"/>
  <c r="R41"/>
  <c r="AD14"/>
  <c r="L13"/>
  <c r="AG44" i="1"/>
  <c r="AF45"/>
  <c r="P28" i="2" l="1"/>
  <c r="I28"/>
  <c r="G28"/>
  <c r="Q28"/>
  <c r="J28"/>
  <c r="L28"/>
  <c r="K28"/>
  <c r="R28"/>
  <c r="U28"/>
  <c r="S28"/>
  <c r="N28"/>
  <c r="L11"/>
  <c r="O28"/>
  <c r="M28"/>
  <c r="H28"/>
  <c r="T28"/>
  <c r="F28"/>
  <c r="E11"/>
  <c r="N22" i="7"/>
  <c r="N23" s="1"/>
  <c r="N24" s="1"/>
  <c r="N25" s="1"/>
  <c r="N26" s="1"/>
  <c r="N27" s="1"/>
  <c r="F22"/>
  <c r="F23" s="1"/>
  <c r="F24" s="1"/>
  <c r="F25" s="1"/>
  <c r="F26" s="1"/>
  <c r="F27" s="1"/>
  <c r="AJ27" s="1"/>
  <c r="AV27" s="1"/>
  <c r="L64" i="1"/>
  <c r="J20"/>
  <c r="J77"/>
  <c r="J48"/>
  <c r="M21"/>
  <c r="M78"/>
  <c r="M49"/>
  <c r="H20"/>
  <c r="BC20" s="1"/>
  <c r="H77"/>
  <c r="H48"/>
  <c r="BC48" s="1"/>
  <c r="N22"/>
  <c r="N79"/>
  <c r="N50"/>
  <c r="O21"/>
  <c r="O78"/>
  <c r="O49"/>
  <c r="U21"/>
  <c r="U49"/>
  <c r="E63"/>
  <c r="I20"/>
  <c r="I77"/>
  <c r="I48"/>
  <c r="L20"/>
  <c r="L77"/>
  <c r="L48"/>
  <c r="K20"/>
  <c r="K77"/>
  <c r="K48"/>
  <c r="S21"/>
  <c r="S78"/>
  <c r="S49"/>
  <c r="G21"/>
  <c r="BB21" s="1"/>
  <c r="G78"/>
  <c r="G49"/>
  <c r="BB49" s="1"/>
  <c r="Q22"/>
  <c r="Q79"/>
  <c r="Q50"/>
  <c r="F20"/>
  <c r="BA20" s="1"/>
  <c r="F77"/>
  <c r="F48"/>
  <c r="BA48" s="1"/>
  <c r="AC12" i="6"/>
  <c r="AG10"/>
  <c r="AA10"/>
  <c r="AH13"/>
  <c r="AC13" s="1"/>
  <c r="AS13"/>
  <c r="O42"/>
  <c r="Q42"/>
  <c r="N42"/>
  <c r="M14"/>
  <c r="G54"/>
  <c r="H42"/>
  <c r="AE15"/>
  <c r="L14"/>
  <c r="AM14" s="1"/>
  <c r="R42"/>
  <c r="P42"/>
  <c r="AG11"/>
  <c r="AA11"/>
  <c r="I147" i="5"/>
  <c r="G42"/>
  <c r="AD15"/>
  <c r="L14"/>
  <c r="AL14" s="1"/>
  <c r="N148"/>
  <c r="M131"/>
  <c r="G89"/>
  <c r="N90"/>
  <c r="AF11"/>
  <c r="Z11"/>
  <c r="Q117"/>
  <c r="Q88"/>
  <c r="Q42"/>
  <c r="G149"/>
  <c r="AB12"/>
  <c r="M106"/>
  <c r="AF10"/>
  <c r="Z10"/>
  <c r="R117"/>
  <c r="R88"/>
  <c r="R42"/>
  <c r="N117"/>
  <c r="N42"/>
  <c r="M14"/>
  <c r="AG13"/>
  <c r="AB13" s="1"/>
  <c r="AR13"/>
  <c r="O117"/>
  <c r="O42"/>
  <c r="P117"/>
  <c r="P42"/>
  <c r="M71"/>
  <c r="AL13" i="3"/>
  <c r="F13"/>
  <c r="R117"/>
  <c r="R88"/>
  <c r="R42"/>
  <c r="N117"/>
  <c r="N42"/>
  <c r="M14"/>
  <c r="H46"/>
  <c r="G90"/>
  <c r="N89"/>
  <c r="M72"/>
  <c r="AR12"/>
  <c r="AG12"/>
  <c r="AF10"/>
  <c r="Z10"/>
  <c r="AD15"/>
  <c r="L14"/>
  <c r="D11"/>
  <c r="AC11"/>
  <c r="AF9"/>
  <c r="Z9"/>
  <c r="G150"/>
  <c r="N150"/>
  <c r="M133"/>
  <c r="G54"/>
  <c r="G118"/>
  <c r="Q117"/>
  <c r="Q88"/>
  <c r="Q42"/>
  <c r="O117"/>
  <c r="O42"/>
  <c r="P117"/>
  <c r="P42"/>
  <c r="AG45" i="1"/>
  <c r="AO6"/>
  <c r="AF46"/>
  <c r="T29" i="2" l="1"/>
  <c r="M29"/>
  <c r="S29"/>
  <c r="K29"/>
  <c r="J29"/>
  <c r="G29"/>
  <c r="P29"/>
  <c r="F29"/>
  <c r="H29"/>
  <c r="O29"/>
  <c r="N29"/>
  <c r="L12"/>
  <c r="E12" s="1"/>
  <c r="U29"/>
  <c r="R29"/>
  <c r="L29"/>
  <c r="Q29"/>
  <c r="I29"/>
  <c r="L65" i="1"/>
  <c r="E64"/>
  <c r="Q23"/>
  <c r="Q80"/>
  <c r="Q51"/>
  <c r="S22"/>
  <c r="S79"/>
  <c r="S50"/>
  <c r="L21"/>
  <c r="L78"/>
  <c r="L49"/>
  <c r="U22"/>
  <c r="U50"/>
  <c r="H21"/>
  <c r="BC21" s="1"/>
  <c r="H78"/>
  <c r="H49"/>
  <c r="BC49" s="1"/>
  <c r="J21"/>
  <c r="J78"/>
  <c r="J49"/>
  <c r="F21"/>
  <c r="BA21" s="1"/>
  <c r="F78"/>
  <c r="F49"/>
  <c r="BA49" s="1"/>
  <c r="G22"/>
  <c r="BB22" s="1"/>
  <c r="G79"/>
  <c r="G50"/>
  <c r="BB50" s="1"/>
  <c r="K21"/>
  <c r="K78"/>
  <c r="K49"/>
  <c r="I21"/>
  <c r="I78"/>
  <c r="I49"/>
  <c r="O22"/>
  <c r="O79"/>
  <c r="O50"/>
  <c r="N23"/>
  <c r="N80"/>
  <c r="N51"/>
  <c r="M22"/>
  <c r="M79"/>
  <c r="M50"/>
  <c r="L66"/>
  <c r="AX6"/>
  <c r="AJ6"/>
  <c r="AF6" s="1"/>
  <c r="P43" i="6"/>
  <c r="R43"/>
  <c r="AE16"/>
  <c r="L15"/>
  <c r="AM15" s="1"/>
  <c r="H43"/>
  <c r="G55"/>
  <c r="N43"/>
  <c r="M15"/>
  <c r="Q43"/>
  <c r="AD13"/>
  <c r="D13"/>
  <c r="AD12"/>
  <c r="D12"/>
  <c r="AH14"/>
  <c r="AC14" s="1"/>
  <c r="AS14"/>
  <c r="O43"/>
  <c r="F14"/>
  <c r="G90" i="5"/>
  <c r="N149"/>
  <c r="M132"/>
  <c r="AD16"/>
  <c r="L15"/>
  <c r="AL15" s="1"/>
  <c r="G43"/>
  <c r="Q118"/>
  <c r="Q89"/>
  <c r="Q43"/>
  <c r="N91"/>
  <c r="I148"/>
  <c r="P118"/>
  <c r="P43"/>
  <c r="O118"/>
  <c r="O43"/>
  <c r="AC13"/>
  <c r="D13"/>
  <c r="N118"/>
  <c r="N43"/>
  <c r="M15"/>
  <c r="F15" s="1"/>
  <c r="R118"/>
  <c r="R43"/>
  <c r="R89"/>
  <c r="AC12"/>
  <c r="D12"/>
  <c r="G150"/>
  <c r="AG14"/>
  <c r="AR14"/>
  <c r="M107"/>
  <c r="M72"/>
  <c r="F14"/>
  <c r="P118" i="3"/>
  <c r="P43"/>
  <c r="O118"/>
  <c r="O43"/>
  <c r="Q118"/>
  <c r="Q43"/>
  <c r="Q89"/>
  <c r="M73" s="1"/>
  <c r="G119"/>
  <c r="G55"/>
  <c r="N151"/>
  <c r="M134"/>
  <c r="G151"/>
  <c r="AF11"/>
  <c r="Z11"/>
  <c r="AD16"/>
  <c r="L15"/>
  <c r="AB12"/>
  <c r="AL14"/>
  <c r="F14"/>
  <c r="N90"/>
  <c r="G91"/>
  <c r="H47"/>
  <c r="N118"/>
  <c r="N43"/>
  <c r="M15"/>
  <c r="R118"/>
  <c r="R89"/>
  <c r="R43"/>
  <c r="AR13"/>
  <c r="AG13"/>
  <c r="AB13" s="1"/>
  <c r="M107"/>
  <c r="AG46" i="1"/>
  <c r="AF47"/>
  <c r="AY6" l="1"/>
  <c r="A6" s="1"/>
  <c r="AZ6"/>
  <c r="R30" i="2"/>
  <c r="N30"/>
  <c r="L13"/>
  <c r="E13" s="1"/>
  <c r="H30"/>
  <c r="F30"/>
  <c r="G30"/>
  <c r="K30"/>
  <c r="M30"/>
  <c r="I30"/>
  <c r="L30"/>
  <c r="U30"/>
  <c r="O30"/>
  <c r="P30"/>
  <c r="J30"/>
  <c r="S30"/>
  <c r="T30"/>
  <c r="Q30"/>
  <c r="O23" i="1"/>
  <c r="O80"/>
  <c r="O51"/>
  <c r="K22"/>
  <c r="K79"/>
  <c r="K50"/>
  <c r="J22"/>
  <c r="J79"/>
  <c r="J50"/>
  <c r="U23"/>
  <c r="U51"/>
  <c r="S23"/>
  <c r="S80"/>
  <c r="S51"/>
  <c r="E65"/>
  <c r="M23"/>
  <c r="M80"/>
  <c r="M51"/>
  <c r="N24"/>
  <c r="N81"/>
  <c r="N52"/>
  <c r="I22"/>
  <c r="I79"/>
  <c r="I50"/>
  <c r="G23"/>
  <c r="BB23" s="1"/>
  <c r="G80"/>
  <c r="G51"/>
  <c r="BB51" s="1"/>
  <c r="F22"/>
  <c r="BA22" s="1"/>
  <c r="F79"/>
  <c r="F50"/>
  <c r="BA50" s="1"/>
  <c r="H22"/>
  <c r="BC22" s="1"/>
  <c r="H79"/>
  <c r="H50"/>
  <c r="BC50" s="1"/>
  <c r="L22"/>
  <c r="L79"/>
  <c r="L50"/>
  <c r="Q24"/>
  <c r="Q81"/>
  <c r="Q52"/>
  <c r="F15" i="6"/>
  <c r="AD14"/>
  <c r="D14"/>
  <c r="G56"/>
  <c r="H44"/>
  <c r="AE17"/>
  <c r="L16"/>
  <c r="AM16" s="1"/>
  <c r="R44"/>
  <c r="P44"/>
  <c r="O44"/>
  <c r="AG12"/>
  <c r="AA12"/>
  <c r="AG13"/>
  <c r="AA13"/>
  <c r="Q44"/>
  <c r="N44"/>
  <c r="M16"/>
  <c r="AH15"/>
  <c r="AS15"/>
  <c r="R119" i="5"/>
  <c r="R90"/>
  <c r="R44"/>
  <c r="I149"/>
  <c r="N92"/>
  <c r="G44"/>
  <c r="AD17"/>
  <c r="L16"/>
  <c r="AL16" s="1"/>
  <c r="N150"/>
  <c r="M133"/>
  <c r="G91"/>
  <c r="M108"/>
  <c r="M73"/>
  <c r="AB14"/>
  <c r="G151"/>
  <c r="AF12"/>
  <c r="Z12"/>
  <c r="N119"/>
  <c r="M109" s="1"/>
  <c r="N44"/>
  <c r="M16"/>
  <c r="AF13"/>
  <c r="Z13"/>
  <c r="O119"/>
  <c r="O44"/>
  <c r="P119"/>
  <c r="P44"/>
  <c r="Q119"/>
  <c r="Q90"/>
  <c r="M74" s="1"/>
  <c r="Q44"/>
  <c r="AG15"/>
  <c r="AB15" s="1"/>
  <c r="AR15"/>
  <c r="AC13" i="3"/>
  <c r="D13"/>
  <c r="R119"/>
  <c r="R90"/>
  <c r="R44"/>
  <c r="N119"/>
  <c r="N44"/>
  <c r="M16"/>
  <c r="G92"/>
  <c r="N91"/>
  <c r="AL15"/>
  <c r="F15"/>
  <c r="H48"/>
  <c r="AR14"/>
  <c r="AG14"/>
  <c r="AB14" s="1"/>
  <c r="D12"/>
  <c r="AC12"/>
  <c r="AD17"/>
  <c r="L16"/>
  <c r="G152"/>
  <c r="N152"/>
  <c r="M135"/>
  <c r="G56"/>
  <c r="G120"/>
  <c r="Q119"/>
  <c r="Q90"/>
  <c r="M74" s="1"/>
  <c r="Q44"/>
  <c r="O119"/>
  <c r="O44"/>
  <c r="P119"/>
  <c r="P44"/>
  <c r="M108"/>
  <c r="AG47" i="1"/>
  <c r="AO7"/>
  <c r="AJ7" s="1"/>
  <c r="AF48"/>
  <c r="L14" i="2" l="1"/>
  <c r="E14" s="1"/>
  <c r="S31"/>
  <c r="P31"/>
  <c r="U31"/>
  <c r="L31"/>
  <c r="M31"/>
  <c r="G31"/>
  <c r="F31"/>
  <c r="R31"/>
  <c r="Q31"/>
  <c r="T31"/>
  <c r="J31"/>
  <c r="O31"/>
  <c r="I31"/>
  <c r="K31"/>
  <c r="H31"/>
  <c r="N31"/>
  <c r="L67" i="1"/>
  <c r="Q25"/>
  <c r="Q82"/>
  <c r="Q53"/>
  <c r="H23"/>
  <c r="BC23" s="1"/>
  <c r="H80"/>
  <c r="H51"/>
  <c r="BC51" s="1"/>
  <c r="F23"/>
  <c r="BA23" s="1"/>
  <c r="F80"/>
  <c r="F51"/>
  <c r="BA51" s="1"/>
  <c r="I23"/>
  <c r="I80"/>
  <c r="I51"/>
  <c r="N25"/>
  <c r="N82"/>
  <c r="N53"/>
  <c r="U24"/>
  <c r="U52"/>
  <c r="K23"/>
  <c r="K80"/>
  <c r="K51"/>
  <c r="L23"/>
  <c r="L80"/>
  <c r="L51"/>
  <c r="G24"/>
  <c r="BB24" s="1"/>
  <c r="G81"/>
  <c r="G52"/>
  <c r="BB52" s="1"/>
  <c r="M24"/>
  <c r="M81"/>
  <c r="M52"/>
  <c r="S24"/>
  <c r="S81"/>
  <c r="S52"/>
  <c r="J23"/>
  <c r="J80"/>
  <c r="J51"/>
  <c r="O24"/>
  <c r="O81"/>
  <c r="O52"/>
  <c r="E66"/>
  <c r="AC15" i="6"/>
  <c r="N45"/>
  <c r="M17"/>
  <c r="F17" s="1"/>
  <c r="Q45"/>
  <c r="P45"/>
  <c r="R45"/>
  <c r="AE18"/>
  <c r="L17"/>
  <c r="AM17" s="1"/>
  <c r="H45"/>
  <c r="G57"/>
  <c r="O45"/>
  <c r="AH16"/>
  <c r="AC16" s="1"/>
  <c r="AS16"/>
  <c r="AG14"/>
  <c r="AA14"/>
  <c r="F16"/>
  <c r="AC15" i="5"/>
  <c r="D15"/>
  <c r="P120"/>
  <c r="P45"/>
  <c r="O120"/>
  <c r="O45"/>
  <c r="AC14"/>
  <c r="D14"/>
  <c r="AG16"/>
  <c r="AB16" s="1"/>
  <c r="AR16"/>
  <c r="R120"/>
  <c r="R45"/>
  <c r="R91"/>
  <c r="F16"/>
  <c r="Q120"/>
  <c r="Q91"/>
  <c r="M75" s="1"/>
  <c r="Q45"/>
  <c r="N120"/>
  <c r="N45"/>
  <c r="M17"/>
  <c r="G152"/>
  <c r="G92"/>
  <c r="N151"/>
  <c r="M134"/>
  <c r="AD18"/>
  <c r="L17"/>
  <c r="AL17" s="1"/>
  <c r="G45"/>
  <c r="F17"/>
  <c r="N93"/>
  <c r="I150"/>
  <c r="AL16" i="3"/>
  <c r="F16"/>
  <c r="AF12"/>
  <c r="Z12"/>
  <c r="AF13"/>
  <c r="Z13"/>
  <c r="P120"/>
  <c r="P45"/>
  <c r="O120"/>
  <c r="O45"/>
  <c r="Q120"/>
  <c r="Q45"/>
  <c r="Q91"/>
  <c r="G121"/>
  <c r="G57"/>
  <c r="N153"/>
  <c r="M136"/>
  <c r="G153"/>
  <c r="AD18"/>
  <c r="L17"/>
  <c r="AC14"/>
  <c r="D14"/>
  <c r="H62"/>
  <c r="H63" s="1"/>
  <c r="AI63" s="1"/>
  <c r="AS63" s="1"/>
  <c r="AU63" s="1"/>
  <c r="AU160" s="1"/>
  <c r="H49"/>
  <c r="AR15"/>
  <c r="AG15"/>
  <c r="AB15" s="1"/>
  <c r="N92"/>
  <c r="G93"/>
  <c r="N120"/>
  <c r="M110" s="1"/>
  <c r="N45"/>
  <c r="M17"/>
  <c r="R120"/>
  <c r="R91"/>
  <c r="M75" s="1"/>
  <c r="R45"/>
  <c r="M109"/>
  <c r="AF7" i="1"/>
  <c r="AX7"/>
  <c r="AG48"/>
  <c r="AO8"/>
  <c r="AJ8" s="1"/>
  <c r="AF49"/>
  <c r="AY7" l="1"/>
  <c r="A7" s="1"/>
  <c r="AZ7"/>
  <c r="L15" i="2"/>
  <c r="E15" s="1"/>
  <c r="N32"/>
  <c r="K32"/>
  <c r="O32"/>
  <c r="T32"/>
  <c r="R32"/>
  <c r="G32"/>
  <c r="L32"/>
  <c r="S32"/>
  <c r="H32"/>
  <c r="I32"/>
  <c r="J32"/>
  <c r="Q32"/>
  <c r="F32"/>
  <c r="M32"/>
  <c r="U32"/>
  <c r="P32"/>
  <c r="L68" i="1"/>
  <c r="J24"/>
  <c r="J81"/>
  <c r="J52"/>
  <c r="M25"/>
  <c r="M82"/>
  <c r="M53"/>
  <c r="L24"/>
  <c r="L81"/>
  <c r="L52"/>
  <c r="U25"/>
  <c r="U53"/>
  <c r="I24"/>
  <c r="I81"/>
  <c r="I52"/>
  <c r="F24"/>
  <c r="BA24" s="1"/>
  <c r="F81"/>
  <c r="F52"/>
  <c r="BA52" s="1"/>
  <c r="Q26"/>
  <c r="Q83"/>
  <c r="Q54"/>
  <c r="O25"/>
  <c r="O82"/>
  <c r="O53"/>
  <c r="S25"/>
  <c r="S82"/>
  <c r="S53"/>
  <c r="G25"/>
  <c r="BB25" s="1"/>
  <c r="G82"/>
  <c r="G53"/>
  <c r="BB53" s="1"/>
  <c r="K24"/>
  <c r="K81"/>
  <c r="K52"/>
  <c r="N26"/>
  <c r="N83"/>
  <c r="N54"/>
  <c r="H24"/>
  <c r="BC24" s="1"/>
  <c r="H81"/>
  <c r="H52"/>
  <c r="BC52" s="1"/>
  <c r="E67"/>
  <c r="AD16" i="6"/>
  <c r="D16"/>
  <c r="AH17"/>
  <c r="AC17" s="1"/>
  <c r="AS17"/>
  <c r="AD15"/>
  <c r="D15"/>
  <c r="O46"/>
  <c r="O47" s="1"/>
  <c r="O48" s="1"/>
  <c r="G58"/>
  <c r="G59" s="1"/>
  <c r="G60" s="1"/>
  <c r="G61" s="1"/>
  <c r="H46"/>
  <c r="AE19"/>
  <c r="L18"/>
  <c r="AM18" s="1"/>
  <c r="R46"/>
  <c r="P46"/>
  <c r="P47" s="1"/>
  <c r="P48" s="1"/>
  <c r="Q46"/>
  <c r="N46"/>
  <c r="M18"/>
  <c r="I151" i="5"/>
  <c r="N94"/>
  <c r="G46"/>
  <c r="AD19"/>
  <c r="L18"/>
  <c r="AL18" s="1"/>
  <c r="N152"/>
  <c r="M135"/>
  <c r="G153"/>
  <c r="N121"/>
  <c r="N46"/>
  <c r="M18"/>
  <c r="Q121"/>
  <c r="Q92"/>
  <c r="Q46"/>
  <c r="R121"/>
  <c r="R92"/>
  <c r="R46"/>
  <c r="AG17"/>
  <c r="AB17" s="1"/>
  <c r="AR17"/>
  <c r="G93"/>
  <c r="AC16"/>
  <c r="D16"/>
  <c r="AF14"/>
  <c r="Z14"/>
  <c r="O121"/>
  <c r="O46"/>
  <c r="O47" s="1"/>
  <c r="O48" s="1"/>
  <c r="P121"/>
  <c r="P46"/>
  <c r="P47" s="1"/>
  <c r="P48" s="1"/>
  <c r="AF15"/>
  <c r="Z15"/>
  <c r="M110"/>
  <c r="G94" i="3"/>
  <c r="N93"/>
  <c r="AD19"/>
  <c r="L18"/>
  <c r="G154"/>
  <c r="N154"/>
  <c r="M137"/>
  <c r="G58"/>
  <c r="G59" s="1"/>
  <c r="G60" s="1"/>
  <c r="G61" s="1"/>
  <c r="Q121"/>
  <c r="Q46"/>
  <c r="Q92"/>
  <c r="M76" s="1"/>
  <c r="O121"/>
  <c r="O46"/>
  <c r="O47" s="1"/>
  <c r="O48" s="1"/>
  <c r="P121"/>
  <c r="P46"/>
  <c r="P47" s="1"/>
  <c r="P48" s="1"/>
  <c r="R121"/>
  <c r="R92"/>
  <c r="R46"/>
  <c r="N121"/>
  <c r="N46"/>
  <c r="M18"/>
  <c r="AC15"/>
  <c r="D15"/>
  <c r="H50"/>
  <c r="AF14"/>
  <c r="Z14"/>
  <c r="AL17"/>
  <c r="F17"/>
  <c r="AR16"/>
  <c r="AG16"/>
  <c r="AB16" s="1"/>
  <c r="AF8" i="1"/>
  <c r="AX8"/>
  <c r="AG49"/>
  <c r="AO9"/>
  <c r="AJ9" s="1"/>
  <c r="AF50"/>
  <c r="AY8" l="1"/>
  <c r="A8" s="1"/>
  <c r="AZ8"/>
  <c r="L16" i="2"/>
  <c r="E16" s="1"/>
  <c r="P33"/>
  <c r="F33"/>
  <c r="J33"/>
  <c r="H33"/>
  <c r="L33"/>
  <c r="R33"/>
  <c r="O33"/>
  <c r="N33"/>
  <c r="U33"/>
  <c r="M33"/>
  <c r="Q33"/>
  <c r="I33"/>
  <c r="S33"/>
  <c r="G33"/>
  <c r="T33"/>
  <c r="K33"/>
  <c r="L69" i="1"/>
  <c r="L70"/>
  <c r="E68"/>
  <c r="H25"/>
  <c r="BC25" s="1"/>
  <c r="H82"/>
  <c r="H53"/>
  <c r="BC53" s="1"/>
  <c r="K25"/>
  <c r="K82"/>
  <c r="K53"/>
  <c r="S26"/>
  <c r="S83"/>
  <c r="S54"/>
  <c r="I25"/>
  <c r="I82"/>
  <c r="I53"/>
  <c r="L25"/>
  <c r="L82"/>
  <c r="L53"/>
  <c r="J25"/>
  <c r="J82"/>
  <c r="J53"/>
  <c r="N27"/>
  <c r="N84"/>
  <c r="N55"/>
  <c r="G26"/>
  <c r="BB26" s="1"/>
  <c r="G83"/>
  <c r="G54"/>
  <c r="BB54" s="1"/>
  <c r="O26"/>
  <c r="O83"/>
  <c r="O54"/>
  <c r="Q27"/>
  <c r="Q84"/>
  <c r="Q55"/>
  <c r="F25"/>
  <c r="BA25" s="1"/>
  <c r="F82"/>
  <c r="F53"/>
  <c r="BA53" s="1"/>
  <c r="U26"/>
  <c r="U54"/>
  <c r="M26"/>
  <c r="M83"/>
  <c r="M54"/>
  <c r="P49" i="6"/>
  <c r="P50" s="1"/>
  <c r="P51" s="1"/>
  <c r="P52" s="1"/>
  <c r="P53" s="1"/>
  <c r="P54" s="1"/>
  <c r="P55" s="1"/>
  <c r="P56" s="1"/>
  <c r="P57" s="1"/>
  <c r="P58" s="1"/>
  <c r="P59" s="1"/>
  <c r="P60" s="1"/>
  <c r="P61" s="1"/>
  <c r="P62"/>
  <c r="P63" s="1"/>
  <c r="R47"/>
  <c r="AE20"/>
  <c r="L19"/>
  <c r="AM19" s="1"/>
  <c r="H47"/>
  <c r="AD17"/>
  <c r="D17"/>
  <c r="N47"/>
  <c r="M19"/>
  <c r="F19" s="1"/>
  <c r="Q47"/>
  <c r="AH18"/>
  <c r="AC18" s="1"/>
  <c r="AS18"/>
  <c r="O62"/>
  <c r="O63" s="1"/>
  <c r="O49"/>
  <c r="O50" s="1"/>
  <c r="O51" s="1"/>
  <c r="O52" s="1"/>
  <c r="O53" s="1"/>
  <c r="O54" s="1"/>
  <c r="O55" s="1"/>
  <c r="O56" s="1"/>
  <c r="O57" s="1"/>
  <c r="O58" s="1"/>
  <c r="O59" s="1"/>
  <c r="O60" s="1"/>
  <c r="O61" s="1"/>
  <c r="AG15"/>
  <c r="AA15"/>
  <c r="AG16"/>
  <c r="AA16"/>
  <c r="F18"/>
  <c r="P49" i="5"/>
  <c r="P50" s="1"/>
  <c r="P51" s="1"/>
  <c r="P52" s="1"/>
  <c r="P53" s="1"/>
  <c r="P54" s="1"/>
  <c r="P55" s="1"/>
  <c r="P56" s="1"/>
  <c r="P57" s="1"/>
  <c r="P58" s="1"/>
  <c r="P59" s="1"/>
  <c r="P60" s="1"/>
  <c r="P61" s="1"/>
  <c r="P62"/>
  <c r="P63" s="1"/>
  <c r="O62"/>
  <c r="O63" s="1"/>
  <c r="O49"/>
  <c r="O50" s="1"/>
  <c r="O51" s="1"/>
  <c r="O52" s="1"/>
  <c r="O53" s="1"/>
  <c r="O54" s="1"/>
  <c r="O55" s="1"/>
  <c r="O56" s="1"/>
  <c r="O57" s="1"/>
  <c r="O58" s="1"/>
  <c r="O59" s="1"/>
  <c r="O60" s="1"/>
  <c r="O61" s="1"/>
  <c r="AF16"/>
  <c r="Z16"/>
  <c r="R47"/>
  <c r="R93"/>
  <c r="G154"/>
  <c r="N153"/>
  <c r="M136"/>
  <c r="AD20"/>
  <c r="L19"/>
  <c r="AL19" s="1"/>
  <c r="G47"/>
  <c r="N95"/>
  <c r="I152"/>
  <c r="M76"/>
  <c r="G94"/>
  <c r="AC17"/>
  <c r="D17"/>
  <c r="Q93"/>
  <c r="M77" s="1"/>
  <c r="Q47"/>
  <c r="N47"/>
  <c r="M19"/>
  <c r="F19" s="1"/>
  <c r="AG18"/>
  <c r="AB18" s="1"/>
  <c r="AR18"/>
  <c r="F18"/>
  <c r="AC16" i="3"/>
  <c r="D16"/>
  <c r="N47"/>
  <c r="M19"/>
  <c r="R93"/>
  <c r="R47"/>
  <c r="Q93"/>
  <c r="Q47"/>
  <c r="AL18"/>
  <c r="F18"/>
  <c r="N94"/>
  <c r="M77"/>
  <c r="G95"/>
  <c r="AR17"/>
  <c r="AG17"/>
  <c r="AB17" s="1"/>
  <c r="H51"/>
  <c r="AF15"/>
  <c r="Z15"/>
  <c r="P62"/>
  <c r="P63" s="1"/>
  <c r="P49"/>
  <c r="P50" s="1"/>
  <c r="P51" s="1"/>
  <c r="P52" s="1"/>
  <c r="P53" s="1"/>
  <c r="P54" s="1"/>
  <c r="P55" s="1"/>
  <c r="P56" s="1"/>
  <c r="P57" s="1"/>
  <c r="P58" s="1"/>
  <c r="P59" s="1"/>
  <c r="P60" s="1"/>
  <c r="P61" s="1"/>
  <c r="O49"/>
  <c r="O50" s="1"/>
  <c r="O51" s="1"/>
  <c r="O52" s="1"/>
  <c r="O53" s="1"/>
  <c r="O54" s="1"/>
  <c r="O55" s="1"/>
  <c r="O56" s="1"/>
  <c r="O57" s="1"/>
  <c r="O58" s="1"/>
  <c r="O59" s="1"/>
  <c r="O60" s="1"/>
  <c r="O61" s="1"/>
  <c r="O62"/>
  <c r="O63" s="1"/>
  <c r="N155"/>
  <c r="M138"/>
  <c r="G155"/>
  <c r="AD20"/>
  <c r="L19"/>
  <c r="AF9" i="1"/>
  <c r="AX9"/>
  <c r="AG50"/>
  <c r="AO10"/>
  <c r="AJ10" s="1"/>
  <c r="AF51"/>
  <c r="AY9" l="1"/>
  <c r="A9" s="1"/>
  <c r="AZ9"/>
  <c r="E69"/>
  <c r="L17" i="2"/>
  <c r="E17"/>
  <c r="K34"/>
  <c r="G34"/>
  <c r="S34"/>
  <c r="I34"/>
  <c r="M34"/>
  <c r="O34"/>
  <c r="L34"/>
  <c r="J34"/>
  <c r="P34"/>
  <c r="T34"/>
  <c r="Q34"/>
  <c r="U34"/>
  <c r="N34"/>
  <c r="R34"/>
  <c r="H34"/>
  <c r="F34"/>
  <c r="E70" i="1"/>
  <c r="M27"/>
  <c r="M84"/>
  <c r="M55"/>
  <c r="F26"/>
  <c r="BA26" s="1"/>
  <c r="F83"/>
  <c r="F54"/>
  <c r="BA54" s="1"/>
  <c r="O27"/>
  <c r="O84"/>
  <c r="O55"/>
  <c r="N28"/>
  <c r="N56"/>
  <c r="L26"/>
  <c r="L83"/>
  <c r="L54"/>
  <c r="S27"/>
  <c r="S84"/>
  <c r="S55"/>
  <c r="H26"/>
  <c r="BC26" s="1"/>
  <c r="H83"/>
  <c r="H54"/>
  <c r="BC54" s="1"/>
  <c r="U27"/>
  <c r="U55"/>
  <c r="Q28"/>
  <c r="Q56"/>
  <c r="G27"/>
  <c r="BB27" s="1"/>
  <c r="G84"/>
  <c r="G55"/>
  <c r="BB55" s="1"/>
  <c r="J26"/>
  <c r="J83"/>
  <c r="J54"/>
  <c r="I26"/>
  <c r="I83"/>
  <c r="I54"/>
  <c r="K26"/>
  <c r="K83"/>
  <c r="K54"/>
  <c r="AD18" i="6"/>
  <c r="D18"/>
  <c r="N48"/>
  <c r="M20"/>
  <c r="H48"/>
  <c r="AE21"/>
  <c r="L20"/>
  <c r="AM20" s="1"/>
  <c r="R48"/>
  <c r="Q48"/>
  <c r="AG17"/>
  <c r="AA17"/>
  <c r="AH19"/>
  <c r="AC19" s="1"/>
  <c r="AS19"/>
  <c r="AC18" i="5"/>
  <c r="D18"/>
  <c r="N48"/>
  <c r="M20"/>
  <c r="AF17"/>
  <c r="Z17"/>
  <c r="I153"/>
  <c r="N96"/>
  <c r="G48"/>
  <c r="AD21"/>
  <c r="L20"/>
  <c r="AL20" s="1"/>
  <c r="N154"/>
  <c r="M137"/>
  <c r="G155"/>
  <c r="R94"/>
  <c r="R48"/>
  <c r="Q94"/>
  <c r="M78" s="1"/>
  <c r="Q48"/>
  <c r="G95"/>
  <c r="AG19"/>
  <c r="AB19" s="1"/>
  <c r="AR19"/>
  <c r="AD21" i="3"/>
  <c r="L20"/>
  <c r="H52"/>
  <c r="G96"/>
  <c r="N95"/>
  <c r="M78"/>
  <c r="AR18"/>
  <c r="AG18"/>
  <c r="AB18" s="1"/>
  <c r="N48"/>
  <c r="M20"/>
  <c r="AL19"/>
  <c r="F19"/>
  <c r="AC17"/>
  <c r="D17"/>
  <c r="Q94"/>
  <c r="Q48"/>
  <c r="R94"/>
  <c r="R48"/>
  <c r="AF16"/>
  <c r="Z16"/>
  <c r="AF10" i="1"/>
  <c r="AX10"/>
  <c r="AG51"/>
  <c r="AF52"/>
  <c r="AY10" l="1"/>
  <c r="A10" s="1"/>
  <c r="AZ10"/>
  <c r="L18" i="2"/>
  <c r="E18"/>
  <c r="O35"/>
  <c r="O36" s="1"/>
  <c r="O37" s="1"/>
  <c r="O38" s="1"/>
  <c r="S35"/>
  <c r="S36" s="1"/>
  <c r="S37" s="1"/>
  <c r="S38" s="1"/>
  <c r="G35"/>
  <c r="G36" s="1"/>
  <c r="G37" s="1"/>
  <c r="G38" s="1"/>
  <c r="K35"/>
  <c r="K36" s="1"/>
  <c r="K37" s="1"/>
  <c r="K38" s="1"/>
  <c r="F35"/>
  <c r="F36" s="1"/>
  <c r="F37" s="1"/>
  <c r="F38" s="1"/>
  <c r="H35"/>
  <c r="H36" s="1"/>
  <c r="H37" s="1"/>
  <c r="H38" s="1"/>
  <c r="R35"/>
  <c r="R36" s="1"/>
  <c r="R37" s="1"/>
  <c r="R38" s="1"/>
  <c r="N35"/>
  <c r="N36" s="1"/>
  <c r="N37" s="1"/>
  <c r="N38" s="1"/>
  <c r="U35"/>
  <c r="U36" s="1"/>
  <c r="U37" s="1"/>
  <c r="U38" s="1"/>
  <c r="Q35"/>
  <c r="Q36" s="1"/>
  <c r="Q37" s="1"/>
  <c r="Q38" s="1"/>
  <c r="T35"/>
  <c r="T36" s="1"/>
  <c r="T37" s="1"/>
  <c r="T38" s="1"/>
  <c r="P35"/>
  <c r="P36" s="1"/>
  <c r="P37" s="1"/>
  <c r="P38" s="1"/>
  <c r="J35"/>
  <c r="J36" s="1"/>
  <c r="J37" s="1"/>
  <c r="J38" s="1"/>
  <c r="L35"/>
  <c r="L36" s="1"/>
  <c r="L37" s="1"/>
  <c r="L38" s="1"/>
  <c r="M35"/>
  <c r="M36" s="1"/>
  <c r="M37" s="1"/>
  <c r="M38" s="1"/>
  <c r="I35"/>
  <c r="I36" s="1"/>
  <c r="I37" s="1"/>
  <c r="I38" s="1"/>
  <c r="K27" i="1"/>
  <c r="K84"/>
  <c r="K55"/>
  <c r="J27"/>
  <c r="J84"/>
  <c r="J55"/>
  <c r="U28"/>
  <c r="U56"/>
  <c r="S28"/>
  <c r="S56"/>
  <c r="O28"/>
  <c r="O56"/>
  <c r="M28"/>
  <c r="M56"/>
  <c r="I27"/>
  <c r="I84"/>
  <c r="I55"/>
  <c r="G28"/>
  <c r="BB28" s="1"/>
  <c r="G56"/>
  <c r="BB56" s="1"/>
  <c r="Q29"/>
  <c r="Q58" s="1"/>
  <c r="Q57"/>
  <c r="H27"/>
  <c r="BC27" s="1"/>
  <c r="H84"/>
  <c r="H55"/>
  <c r="BC55" s="1"/>
  <c r="L27"/>
  <c r="L84"/>
  <c r="L55"/>
  <c r="N29"/>
  <c r="N58" s="1"/>
  <c r="N57"/>
  <c r="F27"/>
  <c r="BA27" s="1"/>
  <c r="F84"/>
  <c r="F55"/>
  <c r="BA55" s="1"/>
  <c r="Q62" i="6"/>
  <c r="Q49"/>
  <c r="Q50" s="1"/>
  <c r="Q51" s="1"/>
  <c r="Q52" s="1"/>
  <c r="Q53" s="1"/>
  <c r="Q54" s="1"/>
  <c r="Q55" s="1"/>
  <c r="Q56" s="1"/>
  <c r="Q57" s="1"/>
  <c r="Q58" s="1"/>
  <c r="Q59" s="1"/>
  <c r="Q60" s="1"/>
  <c r="Q61" s="1"/>
  <c r="R49"/>
  <c r="R50" s="1"/>
  <c r="R51" s="1"/>
  <c r="R52" s="1"/>
  <c r="R53" s="1"/>
  <c r="R54" s="1"/>
  <c r="R55" s="1"/>
  <c r="R56" s="1"/>
  <c r="R57" s="1"/>
  <c r="R58" s="1"/>
  <c r="R59" s="1"/>
  <c r="R60" s="1"/>
  <c r="R61" s="1"/>
  <c r="R62"/>
  <c r="AH20"/>
  <c r="AC20" s="1"/>
  <c r="AS20"/>
  <c r="H49"/>
  <c r="H62"/>
  <c r="H63" s="1"/>
  <c r="AJ63" s="1"/>
  <c r="AT63" s="1"/>
  <c r="AV63" s="1"/>
  <c r="AV68" s="1"/>
  <c r="N49"/>
  <c r="N62"/>
  <c r="N63" s="1"/>
  <c r="M21"/>
  <c r="F20"/>
  <c r="AD19"/>
  <c r="D19"/>
  <c r="AE22"/>
  <c r="L21"/>
  <c r="AM21" s="1"/>
  <c r="AG18"/>
  <c r="AA18"/>
  <c r="Q95" i="5"/>
  <c r="Q62"/>
  <c r="Q49"/>
  <c r="Q50" s="1"/>
  <c r="Q51" s="1"/>
  <c r="Q52" s="1"/>
  <c r="Q53" s="1"/>
  <c r="Q54" s="1"/>
  <c r="Q55" s="1"/>
  <c r="Q56" s="1"/>
  <c r="Q57" s="1"/>
  <c r="Q58" s="1"/>
  <c r="Q59" s="1"/>
  <c r="Q60" s="1"/>
  <c r="Q61" s="1"/>
  <c r="R49"/>
  <c r="R50" s="1"/>
  <c r="R51" s="1"/>
  <c r="R52" s="1"/>
  <c r="R53" s="1"/>
  <c r="R54" s="1"/>
  <c r="R55" s="1"/>
  <c r="R56" s="1"/>
  <c r="R57" s="1"/>
  <c r="R58" s="1"/>
  <c r="R59" s="1"/>
  <c r="R60" s="1"/>
  <c r="R61" s="1"/>
  <c r="R95"/>
  <c r="R62"/>
  <c r="AG20"/>
  <c r="AB20" s="1"/>
  <c r="AR20"/>
  <c r="G62"/>
  <c r="G63" s="1"/>
  <c r="AH63" s="1"/>
  <c r="AS63" s="1"/>
  <c r="AU63" s="1"/>
  <c r="AU160" s="1"/>
  <c r="G49"/>
  <c r="N97"/>
  <c r="N98" s="1"/>
  <c r="I154"/>
  <c r="N49"/>
  <c r="N62"/>
  <c r="N63" s="1"/>
  <c r="M21"/>
  <c r="F20"/>
  <c r="AC19"/>
  <c r="D19"/>
  <c r="G96"/>
  <c r="N155"/>
  <c r="M138"/>
  <c r="AD22"/>
  <c r="L21"/>
  <c r="AL21" s="1"/>
  <c r="AF18"/>
  <c r="Z18"/>
  <c r="AR19" i="3"/>
  <c r="AG19"/>
  <c r="AB19" s="1"/>
  <c r="N62"/>
  <c r="N63" s="1"/>
  <c r="N49"/>
  <c r="M21"/>
  <c r="N96"/>
  <c r="G97"/>
  <c r="G98" s="1"/>
  <c r="H53"/>
  <c r="AD22"/>
  <c r="L21"/>
  <c r="R95"/>
  <c r="R62"/>
  <c r="R49"/>
  <c r="R50" s="1"/>
  <c r="R51" s="1"/>
  <c r="R52" s="1"/>
  <c r="R53" s="1"/>
  <c r="R54" s="1"/>
  <c r="R55" s="1"/>
  <c r="R56" s="1"/>
  <c r="R57" s="1"/>
  <c r="R58" s="1"/>
  <c r="R59" s="1"/>
  <c r="R60" s="1"/>
  <c r="R61" s="1"/>
  <c r="Q95"/>
  <c r="M79" s="1"/>
  <c r="Q49"/>
  <c r="Q50" s="1"/>
  <c r="Q51" s="1"/>
  <c r="Q52" s="1"/>
  <c r="Q53" s="1"/>
  <c r="Q54" s="1"/>
  <c r="Q55" s="1"/>
  <c r="Q56" s="1"/>
  <c r="Q57" s="1"/>
  <c r="Q58" s="1"/>
  <c r="Q59" s="1"/>
  <c r="Q60" s="1"/>
  <c r="Q61" s="1"/>
  <c r="Q62"/>
  <c r="AF17"/>
  <c r="Z17"/>
  <c r="AC18"/>
  <c r="D18"/>
  <c r="AL20"/>
  <c r="F20"/>
  <c r="AG52" i="1"/>
  <c r="AF53"/>
  <c r="AV35" i="2" l="1"/>
  <c r="L28" i="1"/>
  <c r="L56"/>
  <c r="I28"/>
  <c r="I56"/>
  <c r="M29"/>
  <c r="M58" s="1"/>
  <c r="M57"/>
  <c r="O29"/>
  <c r="O58" s="1"/>
  <c r="O57"/>
  <c r="S29"/>
  <c r="S58" s="1"/>
  <c r="S57"/>
  <c r="U29"/>
  <c r="U58" s="1"/>
  <c r="U57"/>
  <c r="K28"/>
  <c r="K56"/>
  <c r="F28"/>
  <c r="BA28" s="1"/>
  <c r="F56"/>
  <c r="BA56" s="1"/>
  <c r="H28"/>
  <c r="BC28" s="1"/>
  <c r="H56"/>
  <c r="BC56" s="1"/>
  <c r="G29"/>
  <c r="G57"/>
  <c r="BB57" s="1"/>
  <c r="J28"/>
  <c r="J56"/>
  <c r="AH21" i="6"/>
  <c r="AC21" s="1"/>
  <c r="AS21"/>
  <c r="AG19"/>
  <c r="AA19"/>
  <c r="AE23"/>
  <c r="L22"/>
  <c r="AM22" s="1"/>
  <c r="N50"/>
  <c r="M22"/>
  <c r="H50"/>
  <c r="F22"/>
  <c r="AD20"/>
  <c r="D20"/>
  <c r="R63"/>
  <c r="Q63"/>
  <c r="F21"/>
  <c r="AD23" i="5"/>
  <c r="L22"/>
  <c r="AL22" s="1"/>
  <c r="N50"/>
  <c r="M22"/>
  <c r="I155"/>
  <c r="AC20"/>
  <c r="D20"/>
  <c r="AG21"/>
  <c r="AB21" s="1"/>
  <c r="AR21"/>
  <c r="G97"/>
  <c r="G98" s="1"/>
  <c r="AF19"/>
  <c r="Z19"/>
  <c r="G50"/>
  <c r="F22"/>
  <c r="R96"/>
  <c r="R63"/>
  <c r="R97" s="1"/>
  <c r="Q63"/>
  <c r="Q97" s="1"/>
  <c r="Q96"/>
  <c r="M80" s="1"/>
  <c r="M79"/>
  <c r="F21"/>
  <c r="AF18" i="3"/>
  <c r="Z18"/>
  <c r="Q96"/>
  <c r="Q63"/>
  <c r="Q97" s="1"/>
  <c r="R96"/>
  <c r="R63"/>
  <c r="R97" s="1"/>
  <c r="AL21"/>
  <c r="F21"/>
  <c r="AR20"/>
  <c r="AG20"/>
  <c r="AB20" s="1"/>
  <c r="AD23"/>
  <c r="L22"/>
  <c r="H54"/>
  <c r="N97"/>
  <c r="N98" s="1"/>
  <c r="M80"/>
  <c r="N50"/>
  <c r="M22"/>
  <c r="AC19"/>
  <c r="D19"/>
  <c r="AG53" i="1"/>
  <c r="AF54"/>
  <c r="G58" l="1"/>
  <c r="BB58" s="1"/>
  <c r="BB29"/>
  <c r="AW35" i="2"/>
  <c r="J29" i="1"/>
  <c r="J58" s="1"/>
  <c r="J57"/>
  <c r="H29"/>
  <c r="H57"/>
  <c r="BC57" s="1"/>
  <c r="F29"/>
  <c r="F57"/>
  <c r="BA57" s="1"/>
  <c r="K29"/>
  <c r="K57"/>
  <c r="I29"/>
  <c r="I58" s="1"/>
  <c r="I57"/>
  <c r="L29"/>
  <c r="L58" s="1"/>
  <c r="L57"/>
  <c r="H51" i="6"/>
  <c r="N51"/>
  <c r="M23"/>
  <c r="AE24"/>
  <c r="L23"/>
  <c r="AM23" s="1"/>
  <c r="AD21"/>
  <c r="D21"/>
  <c r="AG20"/>
  <c r="AA20"/>
  <c r="AH22"/>
  <c r="AC22" s="1"/>
  <c r="AS22"/>
  <c r="G51" i="5"/>
  <c r="AC21"/>
  <c r="D21"/>
  <c r="N51"/>
  <c r="M23"/>
  <c r="AD24"/>
  <c r="L23"/>
  <c r="AL23" s="1"/>
  <c r="AF20"/>
  <c r="Z20"/>
  <c r="AG22"/>
  <c r="AB22" s="1"/>
  <c r="AR22"/>
  <c r="N51" i="3"/>
  <c r="M23"/>
  <c r="H55"/>
  <c r="AD24"/>
  <c r="L23"/>
  <c r="AR21"/>
  <c r="AG21"/>
  <c r="AB21" s="1"/>
  <c r="AF19"/>
  <c r="Z19"/>
  <c r="AL22"/>
  <c r="F22"/>
  <c r="AC20"/>
  <c r="D20"/>
  <c r="AH32" i="1"/>
  <c r="AG54"/>
  <c r="AO11"/>
  <c r="AJ11" s="1"/>
  <c r="AF55"/>
  <c r="F58" l="1"/>
  <c r="BA58" s="1"/>
  <c r="BA29"/>
  <c r="H58"/>
  <c r="BC58" s="1"/>
  <c r="BC29"/>
  <c r="AM29"/>
  <c r="AP29"/>
  <c r="AN29"/>
  <c r="K58"/>
  <c r="AO29"/>
  <c r="AD22" i="6"/>
  <c r="D22"/>
  <c r="AE25"/>
  <c r="L24"/>
  <c r="AM24" s="1"/>
  <c r="N52"/>
  <c r="M24"/>
  <c r="H52"/>
  <c r="F24"/>
  <c r="AG21"/>
  <c r="AA21"/>
  <c r="AH23"/>
  <c r="AC23" s="1"/>
  <c r="AS23"/>
  <c r="F23"/>
  <c r="AC22" i="5"/>
  <c r="D22"/>
  <c r="AD25"/>
  <c r="L24"/>
  <c r="AL24" s="1"/>
  <c r="N52"/>
  <c r="M24"/>
  <c r="G52"/>
  <c r="F24"/>
  <c r="AG23"/>
  <c r="AB23" s="1"/>
  <c r="AR23"/>
  <c r="AF21"/>
  <c r="Z21"/>
  <c r="F23"/>
  <c r="AR22" i="3"/>
  <c r="AG22"/>
  <c r="AB22" s="1"/>
  <c r="AD25"/>
  <c r="L24"/>
  <c r="H56"/>
  <c r="N52"/>
  <c r="M24"/>
  <c r="AF20"/>
  <c r="Z20"/>
  <c r="AC21"/>
  <c r="D21"/>
  <c r="AL23"/>
  <c r="F23"/>
  <c r="AF11" i="1"/>
  <c r="AX11"/>
  <c r="AG55"/>
  <c r="AH33"/>
  <c r="AH34" s="1"/>
  <c r="AH35" s="1"/>
  <c r="AH36" s="1"/>
  <c r="AH37" s="1"/>
  <c r="AH38" s="1"/>
  <c r="AK29"/>
  <c r="AO12"/>
  <c r="AJ12" s="1"/>
  <c r="AL29"/>
  <c r="AF56"/>
  <c r="AY11" l="1"/>
  <c r="A11" s="1"/>
  <c r="AZ11"/>
  <c r="AH39"/>
  <c r="AH40" s="1"/>
  <c r="AH41" s="1"/>
  <c r="AX29"/>
  <c r="AD23" i="6"/>
  <c r="D23"/>
  <c r="H53"/>
  <c r="N53"/>
  <c r="M25"/>
  <c r="AE26"/>
  <c r="L25"/>
  <c r="AM25" s="1"/>
  <c r="AH24"/>
  <c r="AC24" s="1"/>
  <c r="AS24"/>
  <c r="AG22"/>
  <c r="AA22"/>
  <c r="AC23" i="5"/>
  <c r="D23"/>
  <c r="G53"/>
  <c r="N53"/>
  <c r="M25"/>
  <c r="AD26"/>
  <c r="L25"/>
  <c r="AL25" s="1"/>
  <c r="AG24"/>
  <c r="AB24" s="1"/>
  <c r="AR24"/>
  <c r="AF22"/>
  <c r="Z22"/>
  <c r="AR23" i="3"/>
  <c r="AG23"/>
  <c r="AB23" s="1"/>
  <c r="N53"/>
  <c r="M25"/>
  <c r="H57"/>
  <c r="AD26"/>
  <c r="L25"/>
  <c r="AF21"/>
  <c r="Z21"/>
  <c r="AL24"/>
  <c r="F24"/>
  <c r="AC22"/>
  <c r="D22"/>
  <c r="AW29" i="1"/>
  <c r="AZ29" s="1"/>
  <c r="AF12"/>
  <c r="AX12"/>
  <c r="AG56"/>
  <c r="AF57"/>
  <c r="AY12" l="1"/>
  <c r="A12" s="1"/>
  <c r="AZ12"/>
  <c r="AD24" i="6"/>
  <c r="D24"/>
  <c r="AE27"/>
  <c r="L26"/>
  <c r="AM26" s="1"/>
  <c r="N54"/>
  <c r="M26"/>
  <c r="H54"/>
  <c r="F26"/>
  <c r="AH25"/>
  <c r="AC25" s="1"/>
  <c r="AS25"/>
  <c r="AG23"/>
  <c r="AA23"/>
  <c r="F25"/>
  <c r="AC24" i="5"/>
  <c r="D24"/>
  <c r="AD27"/>
  <c r="L26"/>
  <c r="AL26" s="1"/>
  <c r="N54"/>
  <c r="M26"/>
  <c r="G54"/>
  <c r="F26"/>
  <c r="AG25"/>
  <c r="AB25" s="1"/>
  <c r="AR25"/>
  <c r="AF23"/>
  <c r="Z23"/>
  <c r="F25"/>
  <c r="AR24" i="3"/>
  <c r="AG24"/>
  <c r="AB24" s="1"/>
  <c r="AD27"/>
  <c r="L26"/>
  <c r="H58"/>
  <c r="H59" s="1"/>
  <c r="H60" s="1"/>
  <c r="H61" s="1"/>
  <c r="N54"/>
  <c r="M26"/>
  <c r="AF22"/>
  <c r="Z22"/>
  <c r="AL25"/>
  <c r="F25"/>
  <c r="AC23"/>
  <c r="D23"/>
  <c r="AF58" i="1"/>
  <c r="AO33"/>
  <c r="AO32"/>
  <c r="AO13"/>
  <c r="AG57"/>
  <c r="AD25" i="6" l="1"/>
  <c r="D25"/>
  <c r="H55"/>
  <c r="N55"/>
  <c r="M27"/>
  <c r="AE28"/>
  <c r="L27"/>
  <c r="AM27" s="1"/>
  <c r="AH26"/>
  <c r="AC26" s="1"/>
  <c r="AS26"/>
  <c r="AG24"/>
  <c r="AA24"/>
  <c r="AG26" i="5"/>
  <c r="AB26" s="1"/>
  <c r="AR26"/>
  <c r="AF24"/>
  <c r="Z24"/>
  <c r="AC25"/>
  <c r="D25"/>
  <c r="G55"/>
  <c r="N55"/>
  <c r="M27"/>
  <c r="AD28"/>
  <c r="L27"/>
  <c r="AL27" s="1"/>
  <c r="AR25" i="3"/>
  <c r="AG25"/>
  <c r="AB25" s="1"/>
  <c r="N55"/>
  <c r="M27"/>
  <c r="AD28"/>
  <c r="L27"/>
  <c r="AF23"/>
  <c r="Z23"/>
  <c r="AL26"/>
  <c r="F26"/>
  <c r="AC24"/>
  <c r="D24"/>
  <c r="AJ33" i="1"/>
  <c r="AF33" s="1"/>
  <c r="AX33"/>
  <c r="AJ32"/>
  <c r="AX32"/>
  <c r="AY32" s="1"/>
  <c r="AJ13"/>
  <c r="AF13"/>
  <c r="AY33" l="1"/>
  <c r="A33" s="1"/>
  <c r="AZ33"/>
  <c r="A32"/>
  <c r="AG33"/>
  <c r="AF32"/>
  <c r="AD26" i="6"/>
  <c r="D26"/>
  <c r="AE29"/>
  <c r="L28"/>
  <c r="AM28" s="1"/>
  <c r="N56"/>
  <c r="M28"/>
  <c r="H56"/>
  <c r="F28"/>
  <c r="AH27"/>
  <c r="AC27" s="1"/>
  <c r="AS27"/>
  <c r="AG25"/>
  <c r="AA25"/>
  <c r="F27"/>
  <c r="AG27" i="5"/>
  <c r="AB27" s="1"/>
  <c r="AR27"/>
  <c r="AF25"/>
  <c r="Z25"/>
  <c r="AD29"/>
  <c r="L28"/>
  <c r="AL28" s="1"/>
  <c r="N56"/>
  <c r="M28"/>
  <c r="G56"/>
  <c r="F28"/>
  <c r="AC26"/>
  <c r="D26"/>
  <c r="F27"/>
  <c r="AR26" i="3"/>
  <c r="AG26"/>
  <c r="AB26" s="1"/>
  <c r="AD29"/>
  <c r="L28"/>
  <c r="N56"/>
  <c r="M28"/>
  <c r="AF24"/>
  <c r="Z24"/>
  <c r="AL27"/>
  <c r="F27"/>
  <c r="AC25"/>
  <c r="D25"/>
  <c r="AC16" i="1"/>
  <c r="AG32" l="1"/>
  <c r="AD27" i="6"/>
  <c r="D27"/>
  <c r="H57"/>
  <c r="N57"/>
  <c r="M29"/>
  <c r="AE30"/>
  <c r="L29"/>
  <c r="AM29" s="1"/>
  <c r="AH28"/>
  <c r="AC28" s="1"/>
  <c r="AS28"/>
  <c r="AG26"/>
  <c r="AA26"/>
  <c r="AF26" i="5"/>
  <c r="Z26"/>
  <c r="AG28"/>
  <c r="AB28" s="1"/>
  <c r="AR28"/>
  <c r="G57"/>
  <c r="N57"/>
  <c r="M29"/>
  <c r="AD30"/>
  <c r="L29"/>
  <c r="AL29" s="1"/>
  <c r="AC27"/>
  <c r="D27"/>
  <c r="AR27" i="3"/>
  <c r="AG27"/>
  <c r="AB27" s="1"/>
  <c r="N57"/>
  <c r="M29"/>
  <c r="AD30"/>
  <c r="L29"/>
  <c r="AF25"/>
  <c r="Z25"/>
  <c r="AL28"/>
  <c r="F28"/>
  <c r="AC26"/>
  <c r="D26"/>
  <c r="AO34" i="1"/>
  <c r="AC17"/>
  <c r="AC43"/>
  <c r="AD28" i="6" l="1"/>
  <c r="D28"/>
  <c r="AE31"/>
  <c r="L30"/>
  <c r="AM30" s="1"/>
  <c r="N58"/>
  <c r="M30"/>
  <c r="H58"/>
  <c r="H59" s="1"/>
  <c r="H60" s="1"/>
  <c r="H61" s="1"/>
  <c r="F30"/>
  <c r="AH29"/>
  <c r="AC29" s="1"/>
  <c r="AS29"/>
  <c r="AG27"/>
  <c r="AA27"/>
  <c r="F29"/>
  <c r="AF27" i="5"/>
  <c r="Z27"/>
  <c r="AG29"/>
  <c r="AB29" s="1"/>
  <c r="AR29"/>
  <c r="AD31"/>
  <c r="L30"/>
  <c r="AL30" s="1"/>
  <c r="N58"/>
  <c r="M30"/>
  <c r="G58"/>
  <c r="G59" s="1"/>
  <c r="G60" s="1"/>
  <c r="G61" s="1"/>
  <c r="F30"/>
  <c r="AC28"/>
  <c r="D28"/>
  <c r="F29"/>
  <c r="AR28" i="3"/>
  <c r="AG28"/>
  <c r="AB28" s="1"/>
  <c r="AD31"/>
  <c r="L30"/>
  <c r="N58"/>
  <c r="M30"/>
  <c r="AF26"/>
  <c r="Z26"/>
  <c r="AL29"/>
  <c r="F29"/>
  <c r="AC27"/>
  <c r="D27"/>
  <c r="AJ34" i="1"/>
  <c r="AX34"/>
  <c r="AO35"/>
  <c r="AC18"/>
  <c r="L6" s="1"/>
  <c r="E6" s="1"/>
  <c r="AC44"/>
  <c r="AY34" l="1"/>
  <c r="A34" s="1"/>
  <c r="AZ34"/>
  <c r="AF34"/>
  <c r="AD29" i="6"/>
  <c r="D29"/>
  <c r="N59"/>
  <c r="M31"/>
  <c r="AE32"/>
  <c r="L31"/>
  <c r="AH30"/>
  <c r="AC30" s="1"/>
  <c r="AS30"/>
  <c r="AG28"/>
  <c r="AA28"/>
  <c r="N59" i="5"/>
  <c r="M31"/>
  <c r="AD32"/>
  <c r="L31"/>
  <c r="AC29"/>
  <c r="D29"/>
  <c r="AF28"/>
  <c r="Z28"/>
  <c r="AG30"/>
  <c r="AB30" s="1"/>
  <c r="AR30"/>
  <c r="AR29" i="3"/>
  <c r="AG29"/>
  <c r="AB29" s="1"/>
  <c r="N59"/>
  <c r="M31"/>
  <c r="L31"/>
  <c r="AD32"/>
  <c r="AF27"/>
  <c r="Z27"/>
  <c r="AL30"/>
  <c r="F30"/>
  <c r="AC28"/>
  <c r="D28"/>
  <c r="D32" i="1"/>
  <c r="AJ35"/>
  <c r="AF35" s="1"/>
  <c r="AG35" s="1"/>
  <c r="AX35"/>
  <c r="AO36"/>
  <c r="AC19"/>
  <c r="L7" s="1"/>
  <c r="E7" s="1"/>
  <c r="D6"/>
  <c r="AC45"/>
  <c r="BJ6" l="1"/>
  <c r="BH6"/>
  <c r="BK6"/>
  <c r="BI6"/>
  <c r="AY35"/>
  <c r="A35" s="1"/>
  <c r="AZ35"/>
  <c r="AG34"/>
  <c r="AC32"/>
  <c r="AD30" i="6"/>
  <c r="D30"/>
  <c r="L32"/>
  <c r="N60"/>
  <c r="N61" s="1"/>
  <c r="M32"/>
  <c r="AM31"/>
  <c r="F31"/>
  <c r="AG29"/>
  <c r="AA29"/>
  <c r="AF29" i="5"/>
  <c r="Z29"/>
  <c r="AL31"/>
  <c r="F31"/>
  <c r="AC30"/>
  <c r="D30"/>
  <c r="AD67"/>
  <c r="L32"/>
  <c r="N60"/>
  <c r="N61" s="1"/>
  <c r="M32"/>
  <c r="AR30" i="3"/>
  <c r="AG30"/>
  <c r="AB30" s="1"/>
  <c r="AL31"/>
  <c r="F31"/>
  <c r="N60"/>
  <c r="N61" s="1"/>
  <c r="M32"/>
  <c r="AF28"/>
  <c r="Z28"/>
  <c r="AD67"/>
  <c r="L32"/>
  <c r="AC29"/>
  <c r="D29"/>
  <c r="AJ36" i="1"/>
  <c r="AX36"/>
  <c r="AC20"/>
  <c r="L8" s="1"/>
  <c r="E8" s="1"/>
  <c r="AC46"/>
  <c r="L33" s="1"/>
  <c r="E33" s="1"/>
  <c r="D33" s="1"/>
  <c r="AC33" l="1"/>
  <c r="BI33"/>
  <c r="BK33"/>
  <c r="BH33"/>
  <c r="BJ33"/>
  <c r="AY36"/>
  <c r="A36" s="1"/>
  <c r="AZ36"/>
  <c r="AF36"/>
  <c r="AG36" s="1"/>
  <c r="AH31" i="6"/>
  <c r="AC31" s="1"/>
  <c r="AS31"/>
  <c r="AM32"/>
  <c r="F32"/>
  <c r="AG30"/>
  <c r="AA30"/>
  <c r="AD68" i="5"/>
  <c r="L67"/>
  <c r="AG31"/>
  <c r="AB31" s="1"/>
  <c r="AR31"/>
  <c r="AL32"/>
  <c r="F32"/>
  <c r="AF30"/>
  <c r="Z30"/>
  <c r="AD68" i="3"/>
  <c r="L67"/>
  <c r="AR31"/>
  <c r="AG31"/>
  <c r="AB31" s="1"/>
  <c r="AF29"/>
  <c r="Z29"/>
  <c r="AL32"/>
  <c r="F32"/>
  <c r="AC30"/>
  <c r="D30"/>
  <c r="D7" i="1"/>
  <c r="AO37"/>
  <c r="AC21"/>
  <c r="AC47"/>
  <c r="L34" s="1"/>
  <c r="E34" s="1"/>
  <c r="D8" l="1"/>
  <c r="L9"/>
  <c r="E9" s="1"/>
  <c r="AH32" i="6"/>
  <c r="AS32"/>
  <c r="AM34"/>
  <c r="AD31"/>
  <c r="D31"/>
  <c r="AG32" i="5"/>
  <c r="AR32"/>
  <c r="AL34"/>
  <c r="AC31"/>
  <c r="D31"/>
  <c r="AD69"/>
  <c r="L68"/>
  <c r="AL67"/>
  <c r="F67"/>
  <c r="AG32" i="3"/>
  <c r="AR32"/>
  <c r="AL34"/>
  <c r="AD69"/>
  <c r="L68"/>
  <c r="AF30"/>
  <c r="Z30"/>
  <c r="AC31"/>
  <c r="D31"/>
  <c r="AL67"/>
  <c r="F67"/>
  <c r="AJ37" i="1"/>
  <c r="AX37"/>
  <c r="AC22"/>
  <c r="L10" s="1"/>
  <c r="E10" s="1"/>
  <c r="AO38"/>
  <c r="AC48"/>
  <c r="L35" s="1"/>
  <c r="E35" s="1"/>
  <c r="AY37" l="1"/>
  <c r="A37" s="1"/>
  <c r="AZ37"/>
  <c r="AF37"/>
  <c r="AG31" i="6"/>
  <c r="AA31"/>
  <c r="AQ34"/>
  <c r="AS34"/>
  <c r="AU34" s="1"/>
  <c r="AC32"/>
  <c r="AH34"/>
  <c r="AL68" i="5"/>
  <c r="F68"/>
  <c r="AF31"/>
  <c r="Z31"/>
  <c r="AP34"/>
  <c r="AR34"/>
  <c r="AT34" s="1"/>
  <c r="AB32"/>
  <c r="AG34"/>
  <c r="AG67"/>
  <c r="AR67"/>
  <c r="AD70"/>
  <c r="L69"/>
  <c r="AL68" i="3"/>
  <c r="F68"/>
  <c r="AR34"/>
  <c r="AT34" s="1"/>
  <c r="AP34"/>
  <c r="AB32"/>
  <c r="AG34"/>
  <c r="AF31"/>
  <c r="Z31"/>
  <c r="AG67"/>
  <c r="AR67"/>
  <c r="AD70"/>
  <c r="L69"/>
  <c r="D34" i="1"/>
  <c r="D9"/>
  <c r="AC23"/>
  <c r="AJ38"/>
  <c r="AF38" s="1"/>
  <c r="AG38" s="1"/>
  <c r="AX38"/>
  <c r="AC49"/>
  <c r="L36" s="1"/>
  <c r="E36" s="1"/>
  <c r="AC34" l="1"/>
  <c r="BI34"/>
  <c r="BK34"/>
  <c r="BH34"/>
  <c r="BJ34"/>
  <c r="AY38"/>
  <c r="A38" s="1"/>
  <c r="AZ38"/>
  <c r="D10"/>
  <c r="L11"/>
  <c r="E11" s="1"/>
  <c r="AG37"/>
  <c r="AD32" i="6"/>
  <c r="AD34" s="1"/>
  <c r="D32"/>
  <c r="AC34"/>
  <c r="AL69" i="5"/>
  <c r="F69"/>
  <c r="AB67"/>
  <c r="AC32"/>
  <c r="AC34" s="1"/>
  <c r="D32"/>
  <c r="AB34"/>
  <c r="AG68"/>
  <c r="AB68" s="1"/>
  <c r="AR68"/>
  <c r="AD71"/>
  <c r="L70"/>
  <c r="AL69" i="3"/>
  <c r="F69"/>
  <c r="AG68"/>
  <c r="AB68" s="1"/>
  <c r="AR68"/>
  <c r="AC32"/>
  <c r="AC34" s="1"/>
  <c r="D32"/>
  <c r="AB34"/>
  <c r="AD71"/>
  <c r="L70"/>
  <c r="AB67"/>
  <c r="AC24" i="1"/>
  <c r="L12" s="1"/>
  <c r="E12" s="1"/>
  <c r="BG13" s="1"/>
  <c r="D35"/>
  <c r="AC35" s="1"/>
  <c r="AH61"/>
  <c r="AH62" s="1"/>
  <c r="AH63" s="1"/>
  <c r="AH64" s="1"/>
  <c r="AH65" s="1"/>
  <c r="AH66" s="1"/>
  <c r="AH67" s="1"/>
  <c r="AH68" s="1"/>
  <c r="AH69" s="1"/>
  <c r="AH70" s="1"/>
  <c r="AC50"/>
  <c r="L37" s="1"/>
  <c r="AG32" i="6" l="1"/>
  <c r="AA32"/>
  <c r="AA34" s="1"/>
  <c r="AL70" i="5"/>
  <c r="F70"/>
  <c r="AG69"/>
  <c r="AB69" s="1"/>
  <c r="AR69"/>
  <c r="AD72"/>
  <c r="L71"/>
  <c r="AC68"/>
  <c r="D68"/>
  <c r="AF32"/>
  <c r="Z32"/>
  <c r="Z34" s="1"/>
  <c r="AC67"/>
  <c r="D67"/>
  <c r="AD72" i="3"/>
  <c r="L71"/>
  <c r="AF32"/>
  <c r="Z32"/>
  <c r="Z34" s="1"/>
  <c r="AC68"/>
  <c r="D68"/>
  <c r="AG69"/>
  <c r="AR69"/>
  <c r="AC67"/>
  <c r="D67"/>
  <c r="AL70"/>
  <c r="F70"/>
  <c r="AC25" i="1"/>
  <c r="AC26" s="1"/>
  <c r="D36"/>
  <c r="AC36" s="1"/>
  <c r="E37"/>
  <c r="AO39"/>
  <c r="AH42"/>
  <c r="AH43" s="1"/>
  <c r="AH44" s="1"/>
  <c r="AH45" s="1"/>
  <c r="AH46" s="1"/>
  <c r="AH47" s="1"/>
  <c r="AH48" s="1"/>
  <c r="AH49" s="1"/>
  <c r="AH50" s="1"/>
  <c r="AH51" s="1"/>
  <c r="AH52" s="1"/>
  <c r="AH53" s="1"/>
  <c r="AH54" s="1"/>
  <c r="AH55" s="1"/>
  <c r="AH56" s="1"/>
  <c r="AH57" s="1"/>
  <c r="AC51"/>
  <c r="L38" s="1"/>
  <c r="AO59" l="1"/>
  <c r="AD73" i="5"/>
  <c r="L72"/>
  <c r="AC69"/>
  <c r="D69"/>
  <c r="AG70"/>
  <c r="AR70"/>
  <c r="AF67"/>
  <c r="Z67"/>
  <c r="AF68"/>
  <c r="Z68"/>
  <c r="AL71"/>
  <c r="F71"/>
  <c r="AF67" i="3"/>
  <c r="Z67"/>
  <c r="AB69"/>
  <c r="AD73"/>
  <c r="L72"/>
  <c r="AG70"/>
  <c r="AB70" s="1"/>
  <c r="AR70"/>
  <c r="AF68"/>
  <c r="Z68"/>
  <c r="AL71"/>
  <c r="F71"/>
  <c r="AO61" i="1"/>
  <c r="AC27"/>
  <c r="D11" s="1"/>
  <c r="A41"/>
  <c r="E38"/>
  <c r="AJ39"/>
  <c r="AF39" s="1"/>
  <c r="AX39"/>
  <c r="AC52"/>
  <c r="BH11" l="1"/>
  <c r="BK11"/>
  <c r="BJ11"/>
  <c r="BI11"/>
  <c r="AG39"/>
  <c r="AG59" s="1"/>
  <c r="AF59"/>
  <c r="AY39"/>
  <c r="A39" s="1"/>
  <c r="AZ39"/>
  <c r="AC28"/>
  <c r="D12" s="1"/>
  <c r="AJ59"/>
  <c r="AG71" i="5"/>
  <c r="AB71" s="1"/>
  <c r="AR71"/>
  <c r="AB70"/>
  <c r="AD74"/>
  <c r="L73"/>
  <c r="AF69"/>
  <c r="Z69"/>
  <c r="AL72"/>
  <c r="F72"/>
  <c r="AL72" i="3"/>
  <c r="F72"/>
  <c r="AG71"/>
  <c r="AB71" s="1"/>
  <c r="AR71"/>
  <c r="AC70"/>
  <c r="D70"/>
  <c r="AD74"/>
  <c r="L73"/>
  <c r="AC69"/>
  <c r="D69"/>
  <c r="AX61" i="1"/>
  <c r="AJ61"/>
  <c r="D37"/>
  <c r="AC53"/>
  <c r="L39" s="1"/>
  <c r="AC37" l="1"/>
  <c r="BH37"/>
  <c r="BJ37"/>
  <c r="BI37"/>
  <c r="BK37"/>
  <c r="BJ12"/>
  <c r="BJ13" s="1"/>
  <c r="BH12"/>
  <c r="BH13" s="1"/>
  <c r="BK12"/>
  <c r="BK13" s="1"/>
  <c r="BI12"/>
  <c r="BI13" s="1"/>
  <c r="AY61"/>
  <c r="A61" s="1"/>
  <c r="AZ61"/>
  <c r="AC29"/>
  <c r="AL73" i="5"/>
  <c r="F73"/>
  <c r="AC71"/>
  <c r="D71"/>
  <c r="AG72"/>
  <c r="AR72"/>
  <c r="L74"/>
  <c r="AD75"/>
  <c r="AC70"/>
  <c r="D70"/>
  <c r="AF69" i="3"/>
  <c r="Z69"/>
  <c r="AL73"/>
  <c r="F73"/>
  <c r="AF70"/>
  <c r="Z70"/>
  <c r="AD75"/>
  <c r="L74"/>
  <c r="AC71"/>
  <c r="D71"/>
  <c r="AG72"/>
  <c r="AB72" s="1"/>
  <c r="AR72"/>
  <c r="AF61" i="1"/>
  <c r="D38"/>
  <c r="AC54"/>
  <c r="L40" s="1"/>
  <c r="E40" s="1"/>
  <c r="D40" s="1"/>
  <c r="AC40" s="1"/>
  <c r="AC38" l="1"/>
  <c r="AF70" i="5"/>
  <c r="Z70"/>
  <c r="AD76"/>
  <c r="L75"/>
  <c r="AF71"/>
  <c r="Z71"/>
  <c r="AL74"/>
  <c r="F74"/>
  <c r="AB72"/>
  <c r="AR73"/>
  <c r="AG73"/>
  <c r="AB73" s="1"/>
  <c r="AC72" i="3"/>
  <c r="D72"/>
  <c r="L75"/>
  <c r="AD76"/>
  <c r="AG73"/>
  <c r="AR73"/>
  <c r="AF71"/>
  <c r="Z71"/>
  <c r="AL74"/>
  <c r="F74"/>
  <c r="D61" i="1"/>
  <c r="AG61"/>
  <c r="AO62"/>
  <c r="E39"/>
  <c r="BG59" s="1"/>
  <c r="AC55"/>
  <c r="L41" s="1"/>
  <c r="E41" s="1"/>
  <c r="AF85"/>
  <c r="BJ61" l="1"/>
  <c r="BJ86" s="1"/>
  <c r="BH61"/>
  <c r="BH86" s="1"/>
  <c r="BK61"/>
  <c r="BK86" s="1"/>
  <c r="BI61"/>
  <c r="BI86" s="1"/>
  <c r="AC72" i="5"/>
  <c r="D72"/>
  <c r="AG74"/>
  <c r="AB74" s="1"/>
  <c r="AR74"/>
  <c r="AD77"/>
  <c r="L76"/>
  <c r="AC73"/>
  <c r="D73"/>
  <c r="AL75"/>
  <c r="F75"/>
  <c r="AR74" i="3"/>
  <c r="AG74"/>
  <c r="AB74" s="1"/>
  <c r="AB73"/>
  <c r="AL75"/>
  <c r="F75"/>
  <c r="AD77"/>
  <c r="L76"/>
  <c r="AF72"/>
  <c r="Z72"/>
  <c r="AJ62" i="1"/>
  <c r="AX62"/>
  <c r="AC61"/>
  <c r="D39"/>
  <c r="BH39" l="1"/>
  <c r="BH59" s="1"/>
  <c r="BJ39"/>
  <c r="BJ59" s="1"/>
  <c r="BI39"/>
  <c r="BI59" s="1"/>
  <c r="BK39"/>
  <c r="BK59" s="1"/>
  <c r="AY62"/>
  <c r="A62" s="1"/>
  <c r="AZ62"/>
  <c r="AR75" i="5"/>
  <c r="AG75"/>
  <c r="AB75" s="1"/>
  <c r="AD78"/>
  <c r="L77"/>
  <c r="AC74"/>
  <c r="D74"/>
  <c r="Z74" s="1"/>
  <c r="AF73"/>
  <c r="Z73"/>
  <c r="AL76"/>
  <c r="F76"/>
  <c r="AF72"/>
  <c r="Z72"/>
  <c r="AL76" i="3"/>
  <c r="F76"/>
  <c r="AC74"/>
  <c r="D74"/>
  <c r="Z74" s="1"/>
  <c r="AD78"/>
  <c r="L77"/>
  <c r="AG75"/>
  <c r="AB75" s="1"/>
  <c r="AR75"/>
  <c r="AC73"/>
  <c r="D73"/>
  <c r="AF62" i="1"/>
  <c r="AO63"/>
  <c r="AC39"/>
  <c r="AC57"/>
  <c r="AR76" i="5" l="1"/>
  <c r="AG76"/>
  <c r="AB76" s="1"/>
  <c r="L78"/>
  <c r="AD79"/>
  <c r="AL77"/>
  <c r="F77"/>
  <c r="AC75"/>
  <c r="D75"/>
  <c r="Z75" s="1"/>
  <c r="AC75" i="3"/>
  <c r="D75"/>
  <c r="Z75" s="1"/>
  <c r="AD79"/>
  <c r="L78"/>
  <c r="AG76"/>
  <c r="AB76" s="1"/>
  <c r="AR76"/>
  <c r="AF73"/>
  <c r="Z73"/>
  <c r="AL77"/>
  <c r="F77"/>
  <c r="AX63" i="1"/>
  <c r="AJ63"/>
  <c r="D62"/>
  <c r="AG62"/>
  <c r="AO64"/>
  <c r="AC59"/>
  <c r="AC58"/>
  <c r="AY63" l="1"/>
  <c r="A63" s="1"/>
  <c r="AZ63"/>
  <c r="AF63"/>
  <c r="AG63" s="1"/>
  <c r="AR77" i="5"/>
  <c r="AG77"/>
  <c r="AB77" s="1"/>
  <c r="AL78"/>
  <c r="F78"/>
  <c r="AD80"/>
  <c r="L79"/>
  <c r="AC76"/>
  <c r="D76"/>
  <c r="AG77" i="3"/>
  <c r="AB77" s="1"/>
  <c r="AR77"/>
  <c r="AC76"/>
  <c r="D76"/>
  <c r="AD80"/>
  <c r="L79"/>
  <c r="AL78"/>
  <c r="F78"/>
  <c r="AO65" i="1"/>
  <c r="AX64"/>
  <c r="AJ64"/>
  <c r="AC62"/>
  <c r="AY64" l="1"/>
  <c r="A64" s="1"/>
  <c r="AZ64"/>
  <c r="D63"/>
  <c r="AC63" s="1"/>
  <c r="AD101" i="5"/>
  <c r="L80"/>
  <c r="AG78"/>
  <c r="AB78" s="1"/>
  <c r="AR78"/>
  <c r="AF76"/>
  <c r="Z76"/>
  <c r="AL79"/>
  <c r="F79"/>
  <c r="AC77"/>
  <c r="D77"/>
  <c r="AR78" i="3"/>
  <c r="AG78"/>
  <c r="AB78" s="1"/>
  <c r="AD101"/>
  <c r="L80"/>
  <c r="AC77"/>
  <c r="D77"/>
  <c r="AL79"/>
  <c r="F79"/>
  <c r="AF76"/>
  <c r="Z76"/>
  <c r="AO66" i="1"/>
  <c r="AF64"/>
  <c r="AH71"/>
  <c r="AH72" s="1"/>
  <c r="AH73" s="1"/>
  <c r="AH74" s="1"/>
  <c r="AH75" s="1"/>
  <c r="AH76" s="1"/>
  <c r="AH77" s="1"/>
  <c r="AH78" s="1"/>
  <c r="AH79" s="1"/>
  <c r="AH80" s="1"/>
  <c r="AH81" s="1"/>
  <c r="AH82" s="1"/>
  <c r="AH83" s="1"/>
  <c r="AH84" s="1"/>
  <c r="AX65"/>
  <c r="AJ65"/>
  <c r="AF65" s="1"/>
  <c r="AY65" l="1"/>
  <c r="AZ65"/>
  <c r="AG79" i="5"/>
  <c r="AB79" s="1"/>
  <c r="AR79"/>
  <c r="AC78"/>
  <c r="D78"/>
  <c r="Z78" s="1"/>
  <c r="AD102"/>
  <c r="L101"/>
  <c r="AF77"/>
  <c r="Z77"/>
  <c r="AL80"/>
  <c r="F80"/>
  <c r="AR79" i="3"/>
  <c r="AG79"/>
  <c r="AB79" s="1"/>
  <c r="AD102"/>
  <c r="L101"/>
  <c r="AF77"/>
  <c r="Z77"/>
  <c r="AL80"/>
  <c r="F80"/>
  <c r="AC78"/>
  <c r="D78"/>
  <c r="Z78" s="1"/>
  <c r="AO67" i="1"/>
  <c r="AX66"/>
  <c r="AJ66"/>
  <c r="AF66" s="1"/>
  <c r="D64"/>
  <c r="AG64"/>
  <c r="D65"/>
  <c r="AG65"/>
  <c r="AY66" l="1"/>
  <c r="A66" s="1"/>
  <c r="AZ66"/>
  <c r="A65"/>
  <c r="AR80" i="5"/>
  <c r="AG80"/>
  <c r="AL81"/>
  <c r="AD103"/>
  <c r="L102"/>
  <c r="AC79"/>
  <c r="D79"/>
  <c r="AL101"/>
  <c r="F101"/>
  <c r="AG80" i="3"/>
  <c r="AR80"/>
  <c r="AL81"/>
  <c r="AD103"/>
  <c r="L102"/>
  <c r="AL101"/>
  <c r="F101"/>
  <c r="AC79"/>
  <c r="D79"/>
  <c r="AO68" i="1"/>
  <c r="AJ67"/>
  <c r="AF67" s="1"/>
  <c r="AX67"/>
  <c r="D66"/>
  <c r="AG66"/>
  <c r="AC65"/>
  <c r="AC64"/>
  <c r="AY67" l="1"/>
  <c r="AZ67"/>
  <c r="AF79" i="5"/>
  <c r="Z79"/>
  <c r="AL102"/>
  <c r="F102"/>
  <c r="AR81"/>
  <c r="AT81" s="1"/>
  <c r="AP81"/>
  <c r="AG101"/>
  <c r="AR101"/>
  <c r="AD104"/>
  <c r="L103"/>
  <c r="AB80"/>
  <c r="AG81"/>
  <c r="AF79" i="3"/>
  <c r="Z79"/>
  <c r="AL102"/>
  <c r="F102"/>
  <c r="AR81"/>
  <c r="AT81" s="1"/>
  <c r="AP81"/>
  <c r="AB80"/>
  <c r="AG81"/>
  <c r="AG101"/>
  <c r="AR101"/>
  <c r="AD104"/>
  <c r="L103"/>
  <c r="AC66" i="1"/>
  <c r="AO70"/>
  <c r="AO86" s="1"/>
  <c r="AO93" s="1"/>
  <c r="AG67"/>
  <c r="D67"/>
  <c r="AX68"/>
  <c r="AJ68"/>
  <c r="AF68" s="1"/>
  <c r="A67" l="1"/>
  <c r="AY68"/>
  <c r="A68" s="1"/>
  <c r="AZ68"/>
  <c r="AL103" i="5"/>
  <c r="F103"/>
  <c r="D103" s="1"/>
  <c r="Z103" s="1"/>
  <c r="AG102"/>
  <c r="AB102" s="1"/>
  <c r="AR102"/>
  <c r="AC80"/>
  <c r="D80"/>
  <c r="Z80" s="1"/>
  <c r="Z81" s="1"/>
  <c r="AD105"/>
  <c r="L104"/>
  <c r="AB101"/>
  <c r="AL103" i="3"/>
  <c r="F103"/>
  <c r="D103" s="1"/>
  <c r="Z103" s="1"/>
  <c r="AB101"/>
  <c r="AC80"/>
  <c r="D80"/>
  <c r="Z80" s="1"/>
  <c r="Z81" s="1"/>
  <c r="AG102"/>
  <c r="AB102" s="1"/>
  <c r="AR102"/>
  <c r="AD105"/>
  <c r="L104"/>
  <c r="AX70" i="1"/>
  <c r="AJ70"/>
  <c r="AJ86" s="1"/>
  <c r="AO71"/>
  <c r="AJ71"/>
  <c r="AG68"/>
  <c r="D68"/>
  <c r="AC67"/>
  <c r="AY70" l="1"/>
  <c r="AZ70"/>
  <c r="AX86"/>
  <c r="AF70"/>
  <c r="AF86" s="1"/>
  <c r="AC102" i="5"/>
  <c r="D102"/>
  <c r="AR103"/>
  <c r="AC101"/>
  <c r="D101"/>
  <c r="AL104"/>
  <c r="F104"/>
  <c r="AD106"/>
  <c r="L105"/>
  <c r="AC102" i="3"/>
  <c r="D102"/>
  <c r="AR103"/>
  <c r="AL104"/>
  <c r="F104"/>
  <c r="AD106"/>
  <c r="L105"/>
  <c r="AC101"/>
  <c r="D101"/>
  <c r="AV71" i="1"/>
  <c r="AX71"/>
  <c r="A71" s="1"/>
  <c r="AC68"/>
  <c r="AZ71" l="1"/>
  <c r="A70"/>
  <c r="AY86"/>
  <c r="AG70"/>
  <c r="AG86" s="1"/>
  <c r="D70"/>
  <c r="AC70" s="1"/>
  <c r="AL105" i="5"/>
  <c r="F105"/>
  <c r="AF101"/>
  <c r="Z101"/>
  <c r="AD107"/>
  <c r="L106"/>
  <c r="AG104"/>
  <c r="AR104"/>
  <c r="AF102"/>
  <c r="Z102"/>
  <c r="AF101" i="3"/>
  <c r="Z101"/>
  <c r="AL105"/>
  <c r="F105"/>
  <c r="AD107"/>
  <c r="L106"/>
  <c r="AG104"/>
  <c r="AR104"/>
  <c r="AF102"/>
  <c r="Z102"/>
  <c r="AB104" i="5" l="1"/>
  <c r="L107"/>
  <c r="AD108"/>
  <c r="AG105"/>
  <c r="AB105" s="1"/>
  <c r="AR105"/>
  <c r="AL106"/>
  <c r="F106"/>
  <c r="AB104" i="3"/>
  <c r="AD108"/>
  <c r="L107"/>
  <c r="AG105"/>
  <c r="AB105" s="1"/>
  <c r="AR105"/>
  <c r="AL106"/>
  <c r="F106"/>
  <c r="AG106" i="5" l="1"/>
  <c r="AR106"/>
  <c r="AC105"/>
  <c r="D105"/>
  <c r="AL107"/>
  <c r="F107"/>
  <c r="AC104"/>
  <c r="D104"/>
  <c r="AD109"/>
  <c r="L108"/>
  <c r="AG106" i="3"/>
  <c r="AR106"/>
  <c r="AC105"/>
  <c r="D105"/>
  <c r="AD109"/>
  <c r="L108"/>
  <c r="AC104"/>
  <c r="D104"/>
  <c r="AL107"/>
  <c r="F107"/>
  <c r="AC85" i="1"/>
  <c r="AL108" i="5" l="1"/>
  <c r="F108"/>
  <c r="AF104"/>
  <c r="Z104"/>
  <c r="AF105"/>
  <c r="Z105"/>
  <c r="AB106"/>
  <c r="AD110"/>
  <c r="L109"/>
  <c r="AG107"/>
  <c r="AB107" s="1"/>
  <c r="AR107"/>
  <c r="AF104" i="3"/>
  <c r="Z104"/>
  <c r="AL108"/>
  <c r="F108"/>
  <c r="AF105"/>
  <c r="Z105"/>
  <c r="AB106"/>
  <c r="AG107"/>
  <c r="AB107" s="1"/>
  <c r="AR107"/>
  <c r="L109"/>
  <c r="AD110"/>
  <c r="AL109" i="5" l="1"/>
  <c r="F109"/>
  <c r="AC107"/>
  <c r="D107"/>
  <c r="AD125"/>
  <c r="L110"/>
  <c r="AD111"/>
  <c r="AD112" s="1"/>
  <c r="AD113" s="1"/>
  <c r="AD114" s="1"/>
  <c r="AD115" s="1"/>
  <c r="AD116" s="1"/>
  <c r="AD117" s="1"/>
  <c r="AD118" s="1"/>
  <c r="AD119" s="1"/>
  <c r="AD120" s="1"/>
  <c r="AD121" s="1"/>
  <c r="AC106"/>
  <c r="D106"/>
  <c r="AG108"/>
  <c r="AR108"/>
  <c r="AD111" i="3"/>
  <c r="AD112" s="1"/>
  <c r="AD113" s="1"/>
  <c r="AD114" s="1"/>
  <c r="AD115" s="1"/>
  <c r="AD116" s="1"/>
  <c r="AD117" s="1"/>
  <c r="AD118" s="1"/>
  <c r="AD119" s="1"/>
  <c r="AD120" s="1"/>
  <c r="AD121" s="1"/>
  <c r="AD125"/>
  <c r="L110"/>
  <c r="AL109"/>
  <c r="F109"/>
  <c r="AC107"/>
  <c r="D107"/>
  <c r="AC106"/>
  <c r="D106"/>
  <c r="AG108"/>
  <c r="AR108"/>
  <c r="AB108" i="5" l="1"/>
  <c r="AL110"/>
  <c r="F110"/>
  <c r="AF107"/>
  <c r="Z107"/>
  <c r="AG109"/>
  <c r="AB109" s="1"/>
  <c r="AR109"/>
  <c r="AF106"/>
  <c r="Z106"/>
  <c r="AD126"/>
  <c r="L125"/>
  <c r="AB108" i="3"/>
  <c r="AG109"/>
  <c r="AB109" s="1"/>
  <c r="AR109"/>
  <c r="AL110"/>
  <c r="F110"/>
  <c r="AF106"/>
  <c r="Z106"/>
  <c r="AF107"/>
  <c r="Z107"/>
  <c r="AD126"/>
  <c r="L125"/>
  <c r="AD127" i="5" l="1"/>
  <c r="L126"/>
  <c r="AC109"/>
  <c r="D109"/>
  <c r="AG110"/>
  <c r="AB110" s="1"/>
  <c r="AC110" s="1"/>
  <c r="AL111"/>
  <c r="AC108"/>
  <c r="D108"/>
  <c r="AL125"/>
  <c r="F125"/>
  <c r="AG111"/>
  <c r="AL125" i="3"/>
  <c r="F125"/>
  <c r="AD127"/>
  <c r="L126"/>
  <c r="AG110"/>
  <c r="AL111"/>
  <c r="AC109"/>
  <c r="D109"/>
  <c r="AC108"/>
  <c r="D108"/>
  <c r="AU68" i="6" l="1"/>
  <c r="AR125" i="5"/>
  <c r="AG125"/>
  <c r="AD128"/>
  <c r="L127"/>
  <c r="AF108"/>
  <c r="Z108"/>
  <c r="AP111"/>
  <c r="AR111"/>
  <c r="AT111" s="1"/>
  <c r="AT160" s="1"/>
  <c r="AF109"/>
  <c r="Z109"/>
  <c r="Z122" s="1"/>
  <c r="AL126"/>
  <c r="F126"/>
  <c r="AB110" i="3"/>
  <c r="AC110" s="1"/>
  <c r="AG111"/>
  <c r="AD128"/>
  <c r="L127"/>
  <c r="AG125"/>
  <c r="AR125"/>
  <c r="AF108"/>
  <c r="Z108"/>
  <c r="AF109"/>
  <c r="Z109"/>
  <c r="Z122" s="1"/>
  <c r="AP111"/>
  <c r="AR111"/>
  <c r="AT111" s="1"/>
  <c r="AT160" s="1"/>
  <c r="AL126"/>
  <c r="F126"/>
  <c r="AL127" i="5" l="1"/>
  <c r="F127"/>
  <c r="AB125"/>
  <c r="AR126"/>
  <c r="AG126"/>
  <c r="AB126" s="1"/>
  <c r="AD129"/>
  <c r="L128"/>
  <c r="AD129" i="3"/>
  <c r="L128"/>
  <c r="AR126"/>
  <c r="AG126"/>
  <c r="AB126" s="1"/>
  <c r="AB125"/>
  <c r="AL127"/>
  <c r="F127"/>
  <c r="AD130" i="5" l="1"/>
  <c r="L129"/>
  <c r="AL128"/>
  <c r="F128"/>
  <c r="AC126"/>
  <c r="D126"/>
  <c r="AC125"/>
  <c r="D125"/>
  <c r="AR127"/>
  <c r="AG127"/>
  <c r="AB127" s="1"/>
  <c r="AR127" i="3"/>
  <c r="AG127"/>
  <c r="AB127" s="1"/>
  <c r="AL128"/>
  <c r="F128"/>
  <c r="AC125"/>
  <c r="D125"/>
  <c r="AC126"/>
  <c r="D126"/>
  <c r="L129"/>
  <c r="AD130"/>
  <c r="AR128" i="5" l="1"/>
  <c r="AG128"/>
  <c r="AB128" s="1"/>
  <c r="AL129"/>
  <c r="F129"/>
  <c r="AC127"/>
  <c r="D127"/>
  <c r="AF125"/>
  <c r="Z125"/>
  <c r="AF126"/>
  <c r="Z126"/>
  <c r="AD131"/>
  <c r="L130"/>
  <c r="AD131" i="3"/>
  <c r="L130"/>
  <c r="AF125"/>
  <c r="Z125"/>
  <c r="AL129"/>
  <c r="F129"/>
  <c r="AG128"/>
  <c r="AB128" s="1"/>
  <c r="AR128"/>
  <c r="AF126"/>
  <c r="Z126"/>
  <c r="AC127"/>
  <c r="D127"/>
  <c r="AD132" i="5" l="1"/>
  <c r="L131"/>
  <c r="AR129"/>
  <c r="AG129"/>
  <c r="AL130"/>
  <c r="F130"/>
  <c r="AF127"/>
  <c r="Z127"/>
  <c r="AC128"/>
  <c r="D128"/>
  <c r="AF127" i="3"/>
  <c r="Z127"/>
  <c r="AC128"/>
  <c r="D128"/>
  <c r="AG129"/>
  <c r="AR129"/>
  <c r="AD132"/>
  <c r="L131"/>
  <c r="AL130"/>
  <c r="F130"/>
  <c r="AR130" i="5" l="1"/>
  <c r="AG130"/>
  <c r="AB130" s="1"/>
  <c r="AD133"/>
  <c r="L132"/>
  <c r="AF128"/>
  <c r="Z128"/>
  <c r="AB129"/>
  <c r="AL131"/>
  <c r="F131"/>
  <c r="AL131" i="3"/>
  <c r="F131"/>
  <c r="AB129"/>
  <c r="AG130"/>
  <c r="AB130" s="1"/>
  <c r="AR130"/>
  <c r="AD133"/>
  <c r="L132"/>
  <c r="AF128"/>
  <c r="Z128"/>
  <c r="AD13" i="1"/>
  <c r="AG5"/>
  <c r="AC5"/>
  <c r="AG6"/>
  <c r="AC6" s="1"/>
  <c r="AG8"/>
  <c r="AC8" s="1"/>
  <c r="AG10"/>
  <c r="AC10" s="1"/>
  <c r="AG11"/>
  <c r="AC11" s="1"/>
  <c r="AG12"/>
  <c r="AC12" s="1"/>
  <c r="AG7"/>
  <c r="AC7" s="1"/>
  <c r="AG9"/>
  <c r="AC9" s="1"/>
  <c r="AL132" i="5" l="1"/>
  <c r="F132"/>
  <c r="AC130"/>
  <c r="D130"/>
  <c r="AR131"/>
  <c r="AG131"/>
  <c r="AC129"/>
  <c r="D129"/>
  <c r="AD134"/>
  <c r="L133"/>
  <c r="AD134" i="3"/>
  <c r="L133"/>
  <c r="AC130"/>
  <c r="D130"/>
  <c r="AC129"/>
  <c r="D129"/>
  <c r="AG131"/>
  <c r="AR131"/>
  <c r="AL132"/>
  <c r="F132"/>
  <c r="AC100" i="1"/>
  <c r="AC101" s="1"/>
  <c r="AL97" s="1"/>
  <c r="AG13"/>
  <c r="AG90" s="1"/>
  <c r="AC13"/>
  <c r="AC86" s="1"/>
  <c r="AL133" i="5" l="1"/>
  <c r="F133"/>
  <c r="AF129"/>
  <c r="Z129"/>
  <c r="AB131"/>
  <c r="AF130"/>
  <c r="Z130"/>
  <c r="AD135"/>
  <c r="L134"/>
  <c r="AR132"/>
  <c r="AG132"/>
  <c r="AB132" s="1"/>
  <c r="AG132" i="3"/>
  <c r="AB132" s="1"/>
  <c r="AR132"/>
  <c r="AB131"/>
  <c r="AD135"/>
  <c r="L134"/>
  <c r="AF129"/>
  <c r="Z129"/>
  <c r="AF130"/>
  <c r="Z130"/>
  <c r="AL133"/>
  <c r="F133"/>
  <c r="AD136" i="5" l="1"/>
  <c r="L135"/>
  <c r="AC131"/>
  <c r="D131"/>
  <c r="AR133"/>
  <c r="AG133"/>
  <c r="AB133" s="1"/>
  <c r="AC132"/>
  <c r="D132"/>
  <c r="AL134"/>
  <c r="F134"/>
  <c r="AG133" i="3"/>
  <c r="AB133" s="1"/>
  <c r="AR133"/>
  <c r="AD136"/>
  <c r="L135"/>
  <c r="AC131"/>
  <c r="D131"/>
  <c r="AC132"/>
  <c r="D132"/>
  <c r="AL134"/>
  <c r="F134"/>
  <c r="AR134" i="5" l="1"/>
  <c r="AG134"/>
  <c r="AB134" s="1"/>
  <c r="AD137"/>
  <c r="L136"/>
  <c r="AF132"/>
  <c r="Z132"/>
  <c r="AC133"/>
  <c r="D133"/>
  <c r="AF131"/>
  <c r="Z131"/>
  <c r="AL135"/>
  <c r="F135"/>
  <c r="AG134" i="3"/>
  <c r="AB134" s="1"/>
  <c r="AR134"/>
  <c r="AD137"/>
  <c r="L136"/>
  <c r="AC133"/>
  <c r="D133"/>
  <c r="AF132"/>
  <c r="Z132"/>
  <c r="AF131"/>
  <c r="Z131"/>
  <c r="AL135"/>
  <c r="F135"/>
  <c r="AR135" i="5" l="1"/>
  <c r="AG135"/>
  <c r="AB135" s="1"/>
  <c r="AD138"/>
  <c r="L138" s="1"/>
  <c r="L137"/>
  <c r="AF133"/>
  <c r="Z133"/>
  <c r="AL136"/>
  <c r="F136"/>
  <c r="AC134"/>
  <c r="D134"/>
  <c r="AG135" i="3"/>
  <c r="AB135" s="1"/>
  <c r="AR135"/>
  <c r="AD138"/>
  <c r="L138" s="1"/>
  <c r="L137"/>
  <c r="AC134"/>
  <c r="D134"/>
  <c r="AF133"/>
  <c r="Z133"/>
  <c r="AL136"/>
  <c r="F136"/>
  <c r="AR136" i="5" l="1"/>
  <c r="AG136"/>
  <c r="AB136" s="1"/>
  <c r="AL138"/>
  <c r="F138"/>
  <c r="AF134"/>
  <c r="Z134"/>
  <c r="AL137"/>
  <c r="F137"/>
  <c r="AC135"/>
  <c r="D135"/>
  <c r="AG136" i="3"/>
  <c r="AB136" s="1"/>
  <c r="AR136"/>
  <c r="AL138"/>
  <c r="F138"/>
  <c r="AC135"/>
  <c r="D135"/>
  <c r="AF134"/>
  <c r="Z134"/>
  <c r="AL137"/>
  <c r="F137"/>
  <c r="AF135" i="5" l="1"/>
  <c r="Z135"/>
  <c r="AR137"/>
  <c r="AG137"/>
  <c r="AB137" s="1"/>
  <c r="AR138"/>
  <c r="AG138"/>
  <c r="AL139"/>
  <c r="AC136"/>
  <c r="D136"/>
  <c r="AG137" i="3"/>
  <c r="AB137" s="1"/>
  <c r="AR137"/>
  <c r="AG138"/>
  <c r="AR138"/>
  <c r="AL139"/>
  <c r="AC136"/>
  <c r="D136"/>
  <c r="AF135"/>
  <c r="Z135"/>
  <c r="AM68" i="6" l="1"/>
  <c r="AF136" i="5"/>
  <c r="Z136"/>
  <c r="AL160"/>
  <c r="AR139"/>
  <c r="AP139"/>
  <c r="AB138"/>
  <c r="AG139"/>
  <c r="AC137"/>
  <c r="D137"/>
  <c r="AF136" i="3"/>
  <c r="Z136"/>
  <c r="AL160"/>
  <c r="AP139"/>
  <c r="AR139"/>
  <c r="AB138"/>
  <c r="AG139"/>
  <c r="AC137"/>
  <c r="D137"/>
  <c r="AI77" i="6" l="1"/>
  <c r="AJ72"/>
  <c r="AH169" i="5"/>
  <c r="AI164"/>
  <c r="AF137"/>
  <c r="Z137"/>
  <c r="AC138"/>
  <c r="D138"/>
  <c r="AF137" i="3"/>
  <c r="Z137"/>
  <c r="AI164"/>
  <c r="AH169"/>
  <c r="AC138"/>
  <c r="D138"/>
  <c r="AG69" i="6" l="1"/>
  <c r="AA65"/>
  <c r="AA66" s="1"/>
  <c r="AF138" i="5"/>
  <c r="AF161" s="1"/>
  <c r="Z138"/>
  <c r="Z157" s="1"/>
  <c r="Z158" s="1"/>
  <c r="AF138" i="3"/>
  <c r="AF161" s="1"/>
  <c r="Z138"/>
  <c r="Z157" s="1"/>
  <c r="Z158" s="1"/>
  <c r="AV32" i="1"/>
  <c r="L32" l="1"/>
  <c r="E32" s="1"/>
  <c r="AZ32"/>
  <c r="AZ86" s="1"/>
</calcChain>
</file>

<file path=xl/sharedStrings.xml><?xml version="1.0" encoding="utf-8"?>
<sst xmlns="http://schemas.openxmlformats.org/spreadsheetml/2006/main" count="1302" uniqueCount="325">
  <si>
    <t>Вес</t>
  </si>
  <si>
    <t>В ведомость</t>
  </si>
  <si>
    <t>Инд задача 1</t>
  </si>
  <si>
    <t>Инд задача 2</t>
  </si>
  <si>
    <t>Дом задачи</t>
  </si>
  <si>
    <t>Расчет экзаменационной оценки</t>
  </si>
  <si>
    <t>Активеость</t>
  </si>
  <si>
    <t>И1</t>
  </si>
  <si>
    <t>И2</t>
  </si>
  <si>
    <t>Дом</t>
  </si>
  <si>
    <t>акт</t>
  </si>
  <si>
    <t>вопросов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</si>
  <si>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</si>
  <si>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</si>
  <si>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</si>
  <si>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</si>
  <si>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</si>
  <si>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</si>
  <si>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</si>
  <si>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</si>
  <si>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</si>
  <si>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</si>
  <si>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D</t>
  </si>
  <si>
    <t>E</t>
  </si>
  <si>
    <t>двоек</t>
  </si>
  <si>
    <t>исправлено</t>
  </si>
  <si>
    <t>T</t>
  </si>
  <si>
    <t>активность</t>
  </si>
  <si>
    <t>U</t>
  </si>
  <si>
    <t>Понимание И</t>
  </si>
  <si>
    <t>Тесты</t>
  </si>
  <si>
    <t>прав ответов Т3</t>
  </si>
  <si>
    <t>исправлений И</t>
  </si>
  <si>
    <t>автографов</t>
  </si>
  <si>
    <t>контрольные</t>
  </si>
  <si>
    <t>исправляемые</t>
  </si>
  <si>
    <r>
      <t xml:space="preserve">К1 </t>
    </r>
    <r>
      <rPr>
        <sz val="10"/>
        <rFont val="Times New Roman Cyr"/>
        <charset val="204"/>
      </rPr>
      <t>Принцип</t>
    </r>
  </si>
  <si>
    <r>
      <t xml:space="preserve">К2 </t>
    </r>
    <r>
      <rPr>
        <sz val="10"/>
        <rFont val="Times New Roman Cyr"/>
        <charset val="204"/>
      </rPr>
      <t>Лагранж</t>
    </r>
  </si>
  <si>
    <r>
      <t xml:space="preserve">К3 </t>
    </r>
    <r>
      <rPr>
        <sz val="10"/>
        <rFont val="Times New Roman Cyr"/>
        <charset val="204"/>
      </rPr>
      <t>Колебания</t>
    </r>
  </si>
  <si>
    <r>
      <t xml:space="preserve">Тест1 </t>
    </r>
    <r>
      <rPr>
        <sz val="10"/>
        <rFont val="Times New Roman Cyr"/>
        <charset val="204"/>
      </rPr>
      <t>общ.т</t>
    </r>
  </si>
  <si>
    <r>
      <t>Тест3</t>
    </r>
    <r>
      <rPr>
        <sz val="10"/>
        <rFont val="Times New Roman Cyr"/>
        <charset val="204"/>
      </rPr>
      <t xml:space="preserve"> Лагр</t>
    </r>
  </si>
  <si>
    <t>расч. оценка</t>
  </si>
  <si>
    <t>дом задач (28)</t>
  </si>
  <si>
    <t>данные</t>
  </si>
  <si>
    <t>К1</t>
  </si>
  <si>
    <t>К2</t>
  </si>
  <si>
    <t>К3</t>
  </si>
  <si>
    <t>Т1</t>
  </si>
  <si>
    <t>Т2</t>
  </si>
  <si>
    <t>Т3</t>
  </si>
  <si>
    <t>А</t>
  </si>
  <si>
    <t>И</t>
  </si>
  <si>
    <t>вед</t>
  </si>
  <si>
    <t>расч</t>
  </si>
  <si>
    <t>дом</t>
  </si>
  <si>
    <t>автогр</t>
  </si>
  <si>
    <r>
      <t>Тест 2</t>
    </r>
    <r>
      <rPr>
        <sz val="12"/>
        <rFont val="Times New Roman Cyr"/>
        <charset val="204"/>
      </rPr>
      <t xml:space="preserve">  </t>
    </r>
    <r>
      <rPr>
        <sz val="10"/>
        <rFont val="Times New Roman Cyr"/>
        <charset val="204"/>
      </rPr>
      <t xml:space="preserve">вопр </t>
    </r>
  </si>
  <si>
    <t>лекции</t>
  </si>
  <si>
    <t>лекц</t>
  </si>
  <si>
    <t xml:space="preserve"> </t>
  </si>
  <si>
    <t>5+</t>
  </si>
  <si>
    <t>5-</t>
  </si>
  <si>
    <t>4+</t>
  </si>
  <si>
    <t>4-</t>
  </si>
  <si>
    <t>3+</t>
  </si>
  <si>
    <t>3-</t>
  </si>
  <si>
    <t>k1</t>
  </si>
  <si>
    <t>k2</t>
  </si>
  <si>
    <t>k3</t>
  </si>
  <si>
    <t>t1</t>
  </si>
  <si>
    <t>t2</t>
  </si>
  <si>
    <t>t3</t>
  </si>
  <si>
    <t>2й сп к2</t>
  </si>
  <si>
    <t>2й сп к3</t>
  </si>
  <si>
    <t>к2</t>
  </si>
  <si>
    <t>к3</t>
  </si>
  <si>
    <t>Активность</t>
  </si>
  <si>
    <t>число вопросов Т2</t>
  </si>
  <si>
    <t>всего</t>
  </si>
  <si>
    <t>и1</t>
  </si>
  <si>
    <t>и2</t>
  </si>
  <si>
    <t>нет И</t>
  </si>
  <si>
    <t>Долги</t>
  </si>
  <si>
    <t>не все И</t>
  </si>
  <si>
    <t>сейчас</t>
  </si>
  <si>
    <t>Оценки за работы выставляются с точностью до десятых по таблице</t>
  </si>
  <si>
    <t>V</t>
  </si>
  <si>
    <t>формулы</t>
  </si>
  <si>
    <t>не заполнять</t>
  </si>
  <si>
    <t>экзамен</t>
  </si>
  <si>
    <t>экз</t>
  </si>
  <si>
    <t>10.12</t>
  </si>
  <si>
    <t>испр</t>
  </si>
  <si>
    <t>Если перед экзаменом оценка  D не меньше 3, то ее можно получить  без экзамена</t>
  </si>
  <si>
    <t>Вычисление оценок</t>
  </si>
  <si>
    <t>Зачет и экзамен</t>
  </si>
  <si>
    <t>Время экзамена по тестам (1 час х Число тестов / 6 )</t>
  </si>
  <si>
    <t>Т=</t>
  </si>
  <si>
    <t>час</t>
  </si>
  <si>
    <t>Осталось</t>
  </si>
  <si>
    <t>Контрольных</t>
  </si>
  <si>
    <t>Тестов</t>
  </si>
  <si>
    <t xml:space="preserve">На экзамене пункты  G,H,I,J,K,L  с двойкой писать  обязательно, остальные- по желанию. </t>
  </si>
  <si>
    <t>Досрочно ставятся только оценки 4 и 5 в направление из деканата.</t>
  </si>
  <si>
    <t>В допсессию пересдаются УСТНО только те пункты   G,H,I,J,K,L, за которые получено 2</t>
  </si>
  <si>
    <t>Было</t>
  </si>
  <si>
    <t>недопущенные</t>
  </si>
  <si>
    <t>тестов</t>
  </si>
  <si>
    <t>всего тестов</t>
  </si>
  <si>
    <t>1 тест</t>
  </si>
  <si>
    <t>Недопущенные пишут контрольные только 13.01 и 21.01, а все остальное на доп сессии</t>
  </si>
  <si>
    <t>1 контр</t>
  </si>
  <si>
    <t>всего контр</t>
  </si>
  <si>
    <t>контр</t>
  </si>
  <si>
    <t>Сначала пишут двоешный тест 7 человек и двоешные  контр 4+ 6 повышающих</t>
  </si>
  <si>
    <t>Через 30 мин 6 человек пишут  двоешный тест, остальные повышают контр</t>
  </si>
  <si>
    <t>Через 30 мин 6 человек  повышают тест , остальные повышают контр</t>
  </si>
  <si>
    <t>экз 2</t>
  </si>
  <si>
    <t>гр. 1042/2</t>
  </si>
  <si>
    <t>гр. 1045/2</t>
  </si>
  <si>
    <t>гр. 1045/3</t>
  </si>
  <si>
    <t>30.052011</t>
  </si>
  <si>
    <r>
      <t xml:space="preserve">К1 </t>
    </r>
    <r>
      <rPr>
        <sz val="10"/>
        <rFont val="Times New Roman Cyr"/>
        <charset val="204"/>
      </rPr>
      <t>Простр</t>
    </r>
  </si>
  <si>
    <r>
      <t xml:space="preserve">К2 </t>
    </r>
    <r>
      <rPr>
        <sz val="10"/>
        <rFont val="Times New Roman Cyr"/>
        <charset val="204"/>
      </rPr>
      <t>Плоск</t>
    </r>
  </si>
  <si>
    <r>
      <t xml:space="preserve">К3 </t>
    </r>
    <r>
      <rPr>
        <sz val="10"/>
        <rFont val="Times New Roman Cyr"/>
        <charset val="204"/>
      </rPr>
      <t>Сложн</t>
    </r>
  </si>
  <si>
    <r>
      <t xml:space="preserve">Тест1 </t>
    </r>
    <r>
      <rPr>
        <sz val="10"/>
        <rFont val="Times New Roman Cyr"/>
        <charset val="204"/>
      </rPr>
      <t>стат</t>
    </r>
  </si>
  <si>
    <r>
      <t>Тест2</t>
    </r>
    <r>
      <rPr>
        <sz val="10"/>
        <rFont val="Times New Roman Cyr"/>
        <charset val="204"/>
      </rPr>
      <t>кин</t>
    </r>
  </si>
  <si>
    <r>
      <t>Тест3</t>
    </r>
    <r>
      <rPr>
        <sz val="12"/>
        <rFont val="Times New Roman Cyr"/>
        <charset val="204"/>
      </rPr>
      <t xml:space="preserve">  </t>
    </r>
    <r>
      <rPr>
        <sz val="10"/>
        <rFont val="Times New Roman Cyr"/>
        <charset val="204"/>
      </rPr>
      <t>общий</t>
    </r>
  </si>
  <si>
    <t>исправл И</t>
  </si>
  <si>
    <t>2й сп к1</t>
  </si>
  <si>
    <t>Расчет оц за активность</t>
  </si>
  <si>
    <t>Оценка M за активность вычисляется по оценкам O,P,Q,R, с  весами (строка 23)</t>
  </si>
  <si>
    <t>зачет</t>
  </si>
  <si>
    <t>зач</t>
  </si>
  <si>
    <t>Преподаватель может добавить  до 0,2 балла в оценку F</t>
  </si>
  <si>
    <t>Пользуясь таблицей, можно решить, какие оценки следует  исправить</t>
  </si>
  <si>
    <t>Расчетная оценка F вычисляется по оценкам G,H,I,J,K,L,M с  весами (строка 23)</t>
  </si>
  <si>
    <t>если есть одна двойка, то округленная F-1, если двоек &gt;2, то 2)</t>
  </si>
  <si>
    <t xml:space="preserve">В ведомость ставится оценка D (если среди G,H,I,J,K,L нет двоек, то округленная F, </t>
  </si>
  <si>
    <t>Оценки G,H,I,J,K,N,O  можно исправить до экзамена</t>
  </si>
  <si>
    <t>1 </t>
  </si>
  <si>
    <t>Васёва Ольга Владимировна</t>
  </si>
  <si>
    <t> 2 </t>
  </si>
  <si>
    <t>Галина Виктория Игоревна</t>
  </si>
  <si>
    <t> 3 </t>
  </si>
  <si>
    <t>Евдокимов Никита Алексеевич</t>
  </si>
  <si>
    <t> 4 </t>
  </si>
  <si>
    <t>Зайцева Анастасия Юрьевна</t>
  </si>
  <si>
    <t> 5 </t>
  </si>
  <si>
    <t>Коновалова Екатерина Сергеевна</t>
  </si>
  <si>
    <t> 6 </t>
  </si>
  <si>
    <t>Краснова Екатерина Евгеньевна</t>
  </si>
  <si>
    <t> 7 </t>
  </si>
  <si>
    <t>Краснова Светлана Викторовна</t>
  </si>
  <si>
    <t> 8 </t>
  </si>
  <si>
    <t>Кузьмина Анастасия Игоревна</t>
  </si>
  <si>
    <t> 9 </t>
  </si>
  <si>
    <t>Ларина Елена Олеговна</t>
  </si>
  <si>
    <t> 10 </t>
  </si>
  <si>
    <t>Лейченко Дмитрий Андреевич</t>
  </si>
  <si>
    <t> 11 </t>
  </si>
  <si>
    <t>Лобанцев Артём Андреевич</t>
  </si>
  <si>
    <t> 12 </t>
  </si>
  <si>
    <t>Мифтахова Анастасия Ринатовна</t>
  </si>
  <si>
    <t> 13 </t>
  </si>
  <si>
    <t>Рыпаков Герман Федорович</t>
  </si>
  <si>
    <t> 14 </t>
  </si>
  <si>
    <t>Рябова Анастасия Игоревна</t>
  </si>
  <si>
    <t> 15 </t>
  </si>
  <si>
    <t>Старшова Надежда Сергеевна</t>
  </si>
  <si>
    <t> 16 </t>
  </si>
  <si>
    <t>Фенстер Александр Олегович</t>
  </si>
  <si>
    <t> 17 </t>
  </si>
  <si>
    <t>Шабанов Павел Александрович</t>
  </si>
  <si>
    <t> 18 </t>
  </si>
  <si>
    <t>Шакаева Евгения Сергеевна</t>
  </si>
  <si>
    <t> 19 </t>
  </si>
  <si>
    <t>Шашурин Кирилл Павлович</t>
  </si>
  <si>
    <t> 20 </t>
  </si>
  <si>
    <t>Шестаков Владислав Сергеевич</t>
  </si>
  <si>
    <t> 21 </t>
  </si>
  <si>
    <t>Шестакова Елена Олеговна</t>
  </si>
  <si>
    <t> 22 </t>
  </si>
  <si>
    <t>Щавровский Ярослав Валерьевич</t>
  </si>
  <si>
    <t> 23 </t>
  </si>
  <si>
    <t>Щелкунова Полина Ивановна</t>
  </si>
  <si>
    <t> 24 </t>
  </si>
  <si>
    <t>Щербакова Софья Александровна</t>
  </si>
  <si>
    <t> 1 </t>
  </si>
  <si>
    <t>Буравский Евгений Олегович</t>
  </si>
  <si>
    <t>Данилов Дмитрий Викторович</t>
  </si>
  <si>
    <t>Коротяев Георгий Михайлович</t>
  </si>
  <si>
    <t>Никитина Юлия Валерьевна</t>
  </si>
  <si>
    <t>Филеня Виктор Александрович</t>
  </si>
  <si>
    <t>Щетинский Александр Олегович</t>
  </si>
  <si>
    <t>Альгин Андрей Владимирович</t>
  </si>
  <si>
    <t>Андзуана Вивьен Поварин</t>
  </si>
  <si>
    <t>Зырянова Татьяна Александровна</t>
  </si>
  <si>
    <t>Иванов Евгений Александрович</t>
  </si>
  <si>
    <t>Кузнецова Валерия Вячеславовна</t>
  </si>
  <si>
    <t>Пельменев Андрей Владимирович</t>
  </si>
  <si>
    <t>Петров Дмитрий Сергеевич</t>
  </si>
  <si>
    <t>Слиньков Александр Сергеевич</t>
  </si>
  <si>
    <t>Чачанова Елена Михайловна</t>
  </si>
  <si>
    <t>Дружинин Сергей Анатольевич</t>
  </si>
  <si>
    <t>Пивовар Алексей Александрович</t>
  </si>
  <si>
    <t>Расулов Руслан Аликович</t>
  </si>
  <si>
    <t>Салыкина Ксения Олеговна</t>
  </si>
  <si>
    <t>Стаховский Ярослав Владимирович</t>
  </si>
  <si>
    <t>Тимофеев Дмитрий Александрович</t>
  </si>
  <si>
    <t>Хохрова Алена Сергеевна</t>
  </si>
  <si>
    <t>Шурыгина Наталья Андреевна</t>
  </si>
  <si>
    <t>Юркин Юрий Викторович</t>
  </si>
  <si>
    <t>Ахмадуллина Лада Валерьевна</t>
  </si>
  <si>
    <t>Ефимова Ксения Павловна</t>
  </si>
  <si>
    <t>Новиков Спиридон Николаевич</t>
  </si>
  <si>
    <t>Симанчук Михаил Сергеевич</t>
  </si>
  <si>
    <t>Шишкин Демьян Владимирович</t>
  </si>
  <si>
    <t>гр. 1047/1</t>
  </si>
  <si>
    <t>Глущенко Александр Витальевич</t>
  </si>
  <si>
    <t>Гончар Михаил Владимирович</t>
  </si>
  <si>
    <t>Климентьев Сергей Александрович</t>
  </si>
  <si>
    <t>Напалков Артём Александрович</t>
  </si>
  <si>
    <t>Остапишенко Владислав Кириллович</t>
  </si>
  <si>
    <t>Пекарский Иван Дмитриевич</t>
  </si>
  <si>
    <t>Рутковский Евгений Игоревич</t>
  </si>
  <si>
    <t>Смирнова Екатерина Александровна</t>
  </si>
  <si>
    <t>Сумерин Илья Евгеньевич</t>
  </si>
  <si>
    <t>Федоров Игорь Сергеевич</t>
  </si>
  <si>
    <t>Шейнфиш Вадим Владимирович</t>
  </si>
  <si>
    <t>Щербаков Никита Борисович</t>
  </si>
  <si>
    <t>гр. 10410/1</t>
  </si>
  <si>
    <t>Галеев Динар Дамирович</t>
  </si>
  <si>
    <t>Гуменный Артем Николаевич</t>
  </si>
  <si>
    <t>Игнатьева Яна Евгеньевна</t>
  </si>
  <si>
    <t>Коршунов Дмитрий Сергеевич</t>
  </si>
  <si>
    <t>Лазовский Данил Сергеевич</t>
  </si>
  <si>
    <t>Леонтьев Владимир Васильевич</t>
  </si>
  <si>
    <t>Логинова Юлия Дмитриевна</t>
  </si>
  <si>
    <t>Макеев Александр Сергеевич</t>
  </si>
  <si>
    <t>Нечаев Игорь Сергеевич</t>
  </si>
  <si>
    <t>Позднякова Наталья Владимировна</t>
  </si>
  <si>
    <t>Пономарев Михаил Дмитриевич</t>
  </si>
  <si>
    <t>Попова Алеся Сергеевна</t>
  </si>
  <si>
    <t>Тарасова Светлана Сергеевна</t>
  </si>
  <si>
    <t>Коротков</t>
  </si>
  <si>
    <t xml:space="preserve">Корнышев </t>
  </si>
  <si>
    <t>N</t>
  </si>
  <si>
    <t>Q</t>
  </si>
  <si>
    <t>R</t>
  </si>
  <si>
    <t>Минимальное время экзамена  (30мин х Число пунктов  / 10 )</t>
  </si>
  <si>
    <t>Самостоятельная работа</t>
  </si>
  <si>
    <t>всего долгов</t>
  </si>
  <si>
    <t>нет тестов</t>
  </si>
  <si>
    <t>нет контр</t>
  </si>
  <si>
    <t>писать пунктов</t>
  </si>
  <si>
    <t>ведомость</t>
  </si>
  <si>
    <r>
      <t>Тест2</t>
    </r>
    <r>
      <rPr>
        <sz val="12"/>
        <rFont val="Times New Roman Cyr"/>
        <charset val="204"/>
      </rPr>
      <t xml:space="preserve">  </t>
    </r>
    <r>
      <rPr>
        <sz val="10"/>
        <rFont val="Times New Roman Cyr"/>
        <charset val="204"/>
      </rPr>
      <t>общий</t>
    </r>
  </si>
  <si>
    <t>баллов в  Т2</t>
  </si>
  <si>
    <t>Инд задача 3</t>
  </si>
  <si>
    <t>Инд задача 4</t>
  </si>
  <si>
    <t>Инд задача 5</t>
  </si>
  <si>
    <t xml:space="preserve">выполн дом задач </t>
  </si>
  <si>
    <t>исправлений (к+и)</t>
  </si>
  <si>
    <t>посещ лекций</t>
  </si>
  <si>
    <t>вопрос к1</t>
  </si>
  <si>
    <t>2й сп к2 до конца</t>
  </si>
  <si>
    <t>и3</t>
  </si>
  <si>
    <t>и4</t>
  </si>
  <si>
    <t>и5</t>
  </si>
  <si>
    <t>Экзамен весна</t>
  </si>
  <si>
    <t>Дом -доп задач(35=5)</t>
  </si>
  <si>
    <t>Понимание К+И</t>
  </si>
  <si>
    <t>S</t>
  </si>
  <si>
    <t>Расчет оц за самост работу</t>
  </si>
  <si>
    <t>Оценка L вычисляется по оценкам N, O,P,Q,R, S,T,U с  весами (строка 17)</t>
  </si>
  <si>
    <t>Расчетная оценка E вычисляется по оценкам F,G,H,I,J,K,L,M с  весами (строка 17)</t>
  </si>
  <si>
    <t>Оценки F, G,H,I,J,N,O,P,Q,R  можно исправить до экзамена</t>
  </si>
  <si>
    <t xml:space="preserve">За экзамен ставится оценка D (если среди F,G,H,I,J,K,L,M нет двоек, то округленная E, </t>
  </si>
  <si>
    <t>если есть одна двойка, то округленная E-1, если двоек &gt;2, то 2)</t>
  </si>
  <si>
    <t xml:space="preserve">На экзамене пункты  F,G,H,I,J,K с двойкой писать  обязательно, остальные- по желанию. </t>
  </si>
  <si>
    <t>В допсессию пересдаются УСТНО только те пункты   F,G,H,I,J,K за которые получено 2</t>
  </si>
  <si>
    <t>Условия сдачи экзамена см в Организации занятий.</t>
  </si>
  <si>
    <t>Экзамен</t>
  </si>
  <si>
    <r>
      <rPr>
        <sz val="10"/>
        <rFont val="Arial Narrow"/>
        <family val="2"/>
        <charset val="204"/>
      </rPr>
      <t>Только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оценки 4, 5 ставятся досрочно в направление из деканата.</t>
    </r>
  </si>
  <si>
    <t>Условия исправления оценок см в Организации занятий.</t>
  </si>
  <si>
    <t>Черепанов</t>
  </si>
  <si>
    <t>Галина</t>
  </si>
  <si>
    <t>гр.2042/1</t>
  </si>
  <si>
    <t>гр. 2042/2</t>
  </si>
  <si>
    <t>гр. 2045/2</t>
  </si>
  <si>
    <r>
      <t xml:space="preserve">К1 </t>
    </r>
    <r>
      <rPr>
        <b/>
        <sz val="10"/>
        <rFont val="Times New Roman Cyr"/>
        <charset val="204"/>
      </rPr>
      <t>Простр</t>
    </r>
  </si>
  <si>
    <r>
      <t xml:space="preserve">К2 </t>
    </r>
    <r>
      <rPr>
        <b/>
        <sz val="10"/>
        <rFont val="Times New Roman Cyr"/>
        <charset val="204"/>
      </rPr>
      <t>Плоск</t>
    </r>
  </si>
  <si>
    <r>
      <t xml:space="preserve">Тест1 </t>
    </r>
    <r>
      <rPr>
        <b/>
        <sz val="10"/>
        <rFont val="Times New Roman Cyr"/>
        <charset val="204"/>
      </rPr>
      <t>стат</t>
    </r>
  </si>
  <si>
    <r>
      <t>Тест3</t>
    </r>
    <r>
      <rPr>
        <b/>
        <sz val="10"/>
        <rFont val="Times New Roman Cyr"/>
        <charset val="204"/>
      </rPr>
      <t>кин</t>
    </r>
  </si>
  <si>
    <t>Иванов Виктор</t>
  </si>
  <si>
    <t>гр.2045/4</t>
  </si>
  <si>
    <t>правильных ответов в  Т2</t>
  </si>
  <si>
    <t>К1 Пр-п возм скор</t>
  </si>
  <si>
    <t>К2 Лагранж</t>
  </si>
  <si>
    <t>К3 Колебания</t>
  </si>
  <si>
    <t>Тест1 до Лагр</t>
  </si>
  <si>
    <t>Тест3 Лагр+колеб</t>
  </si>
  <si>
    <t>Дом -доп задач(38=5)</t>
  </si>
  <si>
    <t>гр.20410/1</t>
  </si>
  <si>
    <t>доп дом задачи</t>
  </si>
  <si>
    <t>семинар</t>
  </si>
  <si>
    <t>Первых двоек</t>
  </si>
  <si>
    <t>к1</t>
  </si>
  <si>
    <t>%</t>
  </si>
  <si>
    <t>долгов на начало переписывания из 30х11=330</t>
  </si>
  <si>
    <t>исправлений</t>
  </si>
  <si>
    <t>Средняя оценка за И</t>
  </si>
  <si>
    <t>всего не написали с 1го раза</t>
  </si>
  <si>
    <t xml:space="preserve">всего нет </t>
  </si>
  <si>
    <t>Средняя оценка за экзамен</t>
  </si>
  <si>
    <t>Пятерок %</t>
  </si>
  <si>
    <t>Четверок %</t>
  </si>
  <si>
    <t>Троек %</t>
  </si>
  <si>
    <t>Двоек %</t>
  </si>
  <si>
    <t>Текущая статистика</t>
  </si>
  <si>
    <t>за экзамен</t>
  </si>
  <si>
    <t>не написали контрольные с 1го раза</t>
  </si>
  <si>
    <t>Средняя оценка за Контр</t>
  </si>
  <si>
    <t>Средняя оценка за Тесты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</si>
</sst>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</font>
    <font>
      <sz val="12"/>
      <name val="Calibri"/>
      <family val="2"/>
      <charset val="204"/>
    </font>
    <font>
      <b/>
      <sz val="10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u/>
      <sz val="11"/>
      <color theme="10"/>
      <name val="Arial Cyr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0"/>
      <color rgb="FF000000"/>
      <name val="Arial Narrow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6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sz val="14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Times New Roman Cyr"/>
      <family val="1"/>
      <charset val="204"/>
    </font>
    <font>
      <sz val="9"/>
      <name val="Arial Cyr"/>
      <charset val="204"/>
    </font>
    <font>
      <sz val="6"/>
      <name val="Times New Roman Cy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FEF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1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Protection="1">
      <protection locked="0"/>
    </xf>
    <xf numFmtId="1" fontId="4" fillId="0" borderId="19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0" fillId="0" borderId="0" xfId="1" applyFill="1" applyAlignment="1" applyProtection="1">
      <protection locked="0"/>
    </xf>
    <xf numFmtId="0" fontId="10" fillId="0" borderId="0" xfId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2" borderId="31" xfId="0" applyFont="1" applyFill="1" applyBorder="1" applyProtection="1">
      <protection locked="0"/>
    </xf>
    <xf numFmtId="1" fontId="0" fillId="0" borderId="0" xfId="0" applyNumberFormat="1" applyFill="1" applyProtection="1">
      <protection locked="0"/>
    </xf>
    <xf numFmtId="164" fontId="5" fillId="2" borderId="42" xfId="0" applyNumberFormat="1" applyFont="1" applyFill="1" applyBorder="1" applyAlignment="1" applyProtection="1">
      <alignment horizontal="center"/>
      <protection locked="0"/>
    </xf>
    <xf numFmtId="164" fontId="5" fillId="0" borderId="20" xfId="0" applyNumberFormat="1" applyFont="1" applyBorder="1" applyAlignment="1" applyProtection="1">
      <alignment horizontal="center"/>
      <protection locked="0"/>
    </xf>
    <xf numFmtId="164" fontId="5" fillId="0" borderId="42" xfId="0" applyNumberFormat="1" applyFont="1" applyBorder="1" applyAlignment="1" applyProtection="1">
      <alignment horizontal="center"/>
      <protection locked="0"/>
    </xf>
    <xf numFmtId="164" fontId="5" fillId="2" borderId="44" xfId="0" applyNumberFormat="1" applyFont="1" applyFill="1" applyBorder="1" applyAlignment="1" applyProtection="1">
      <alignment horizontal="center"/>
      <protection locked="0"/>
    </xf>
    <xf numFmtId="164" fontId="5" fillId="2" borderId="4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1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1" fillId="0" borderId="20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left"/>
      <protection locked="0"/>
    </xf>
    <xf numFmtId="164" fontId="5" fillId="0" borderId="17" xfId="0" applyNumberFormat="1" applyFont="1" applyBorder="1" applyAlignment="1" applyProtection="1">
      <alignment horizontal="left"/>
      <protection locked="0"/>
    </xf>
    <xf numFmtId="164" fontId="5" fillId="2" borderId="18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Protection="1"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164" fontId="5" fillId="0" borderId="45" xfId="0" applyNumberFormat="1" applyFont="1" applyBorder="1" applyAlignment="1" applyProtection="1">
      <alignment horizontal="center"/>
      <protection locked="0"/>
    </xf>
    <xf numFmtId="164" fontId="5" fillId="0" borderId="21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164" fontId="5" fillId="0" borderId="32" xfId="0" applyNumberFormat="1" applyFont="1" applyBorder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13" fillId="0" borderId="0" xfId="1" applyFont="1" applyFill="1" applyAlignment="1" applyProtection="1">
      <alignment horizontal="center"/>
      <protection locked="0"/>
    </xf>
    <xf numFmtId="164" fontId="5" fillId="2" borderId="48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Fill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164" fontId="5" fillId="0" borderId="12" xfId="0" applyNumberFormat="1" applyFont="1" applyBorder="1" applyAlignment="1" applyProtection="1">
      <alignment horizontal="center"/>
      <protection locked="0"/>
    </xf>
    <xf numFmtId="0" fontId="3" fillId="3" borderId="62" xfId="0" applyFont="1" applyFill="1" applyBorder="1" applyAlignment="1" applyProtection="1">
      <alignment horizontal="center"/>
      <protection locked="0"/>
    </xf>
    <xf numFmtId="164" fontId="5" fillId="0" borderId="65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31" xfId="0" applyFont="1" applyBorder="1" applyProtection="1">
      <protection locked="0"/>
    </xf>
    <xf numFmtId="164" fontId="5" fillId="0" borderId="18" xfId="0" applyNumberFormat="1" applyFont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/>
      <protection locked="0"/>
    </xf>
    <xf numFmtId="0" fontId="1" fillId="0" borderId="54" xfId="0" applyFont="1" applyBorder="1" applyProtection="1">
      <protection locked="0"/>
    </xf>
    <xf numFmtId="0" fontId="1" fillId="0" borderId="50" xfId="0" applyFont="1" applyBorder="1" applyProtection="1"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" fontId="4" fillId="0" borderId="8" xfId="0" applyNumberFormat="1" applyFont="1" applyFill="1" applyBorder="1" applyAlignment="1" applyProtection="1">
      <alignment horizontal="center"/>
      <protection locked="0"/>
    </xf>
    <xf numFmtId="0" fontId="5" fillId="2" borderId="67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1" fontId="4" fillId="0" borderId="52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Protection="1">
      <protection locked="0"/>
    </xf>
    <xf numFmtId="0" fontId="14" fillId="0" borderId="0" xfId="1" applyFont="1" applyFill="1" applyAlignment="1" applyProtection="1">
      <alignment horizontal="center"/>
      <protection locked="0"/>
    </xf>
    <xf numFmtId="0" fontId="1" fillId="0" borderId="49" xfId="0" applyFont="1" applyFill="1" applyBorder="1" applyAlignment="1" applyProtection="1">
      <alignment horizont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/>
      <protection locked="0"/>
    </xf>
    <xf numFmtId="0" fontId="4" fillId="5" borderId="36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textRotation="90"/>
      <protection locked="0"/>
    </xf>
    <xf numFmtId="0" fontId="8" fillId="0" borderId="0" xfId="0" applyFont="1" applyFill="1" applyAlignment="1" applyProtection="1">
      <alignment horizontal="left"/>
      <protection locked="0"/>
    </xf>
    <xf numFmtId="1" fontId="4" fillId="2" borderId="31" xfId="0" applyNumberFormat="1" applyFont="1" applyFill="1" applyBorder="1" applyAlignment="1" applyProtection="1">
      <alignment horizontal="center"/>
    </xf>
    <xf numFmtId="164" fontId="5" fillId="2" borderId="18" xfId="0" applyNumberFormat="1" applyFont="1" applyFill="1" applyBorder="1" applyAlignment="1" applyProtection="1">
      <alignment horizontal="center"/>
    </xf>
    <xf numFmtId="0" fontId="5" fillId="2" borderId="66" xfId="0" applyFont="1" applyFill="1" applyBorder="1" applyAlignment="1" applyProtection="1">
      <alignment horizontal="center"/>
    </xf>
    <xf numFmtId="1" fontId="4" fillId="5" borderId="1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8" fillId="0" borderId="0" xfId="0" applyFont="1" applyProtection="1"/>
    <xf numFmtId="0" fontId="4" fillId="0" borderId="24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8" fillId="0" borderId="6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</xf>
    <xf numFmtId="164" fontId="5" fillId="0" borderId="18" xfId="0" applyNumberFormat="1" applyFont="1" applyBorder="1" applyAlignment="1" applyProtection="1">
      <alignment horizontal="center"/>
    </xf>
    <xf numFmtId="2" fontId="5" fillId="0" borderId="66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11" fillId="0" borderId="0" xfId="0" applyFont="1" applyProtection="1"/>
    <xf numFmtId="164" fontId="5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7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1" fontId="5" fillId="0" borderId="3" xfId="0" applyNumberFormat="1" applyFont="1" applyBorder="1" applyAlignment="1" applyProtection="1">
      <alignment horizontal="center"/>
    </xf>
    <xf numFmtId="164" fontId="5" fillId="2" borderId="5" xfId="0" applyNumberFormat="1" applyFont="1" applyFill="1" applyBorder="1" applyAlignment="1" applyProtection="1">
      <alignment horizontal="center"/>
    </xf>
    <xf numFmtId="164" fontId="5" fillId="2" borderId="6" xfId="0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1" fontId="5" fillId="2" borderId="6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" fontId="5" fillId="0" borderId="6" xfId="0" applyNumberFormat="1" applyFont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center"/>
    </xf>
    <xf numFmtId="0" fontId="15" fillId="0" borderId="0" xfId="0" applyFont="1" applyFill="1" applyProtection="1">
      <protection locked="0"/>
    </xf>
    <xf numFmtId="0" fontId="16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Protection="1">
      <protection locked="0"/>
    </xf>
    <xf numFmtId="1" fontId="15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4" borderId="0" xfId="0" applyFont="1" applyFill="1" applyProtection="1">
      <protection locked="0"/>
    </xf>
    <xf numFmtId="1" fontId="15" fillId="0" borderId="6" xfId="0" applyNumberFormat="1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Protection="1">
      <protection locked="0"/>
    </xf>
    <xf numFmtId="0" fontId="17" fillId="0" borderId="0" xfId="0" applyFont="1" applyProtection="1"/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1" fillId="0" borderId="20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15" fillId="0" borderId="6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right"/>
      <protection locked="0"/>
    </xf>
    <xf numFmtId="1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" fontId="4" fillId="0" borderId="19" xfId="0" applyNumberFormat="1" applyFont="1" applyFill="1" applyBorder="1" applyAlignment="1" applyProtection="1">
      <alignment horizontal="center" vertical="center"/>
      <protection locked="0"/>
    </xf>
    <xf numFmtId="1" fontId="4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2" fontId="1" fillId="0" borderId="23" xfId="0" applyNumberFormat="1" applyFont="1" applyFill="1" applyBorder="1" applyAlignment="1" applyProtection="1">
      <alignment horizontal="center"/>
    </xf>
    <xf numFmtId="1" fontId="4" fillId="2" borderId="30" xfId="0" applyNumberFormat="1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2" fontId="5" fillId="2" borderId="17" xfId="0" applyNumberFormat="1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2" fontId="1" fillId="0" borderId="32" xfId="0" applyNumberFormat="1" applyFont="1" applyFill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  <protection locked="0"/>
    </xf>
    <xf numFmtId="0" fontId="1" fillId="0" borderId="47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49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1" fontId="5" fillId="2" borderId="12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5" borderId="5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4" borderId="43" xfId="0" applyFont="1" applyFill="1" applyBorder="1" applyAlignment="1" applyProtection="1">
      <alignment horizontal="center"/>
      <protection locked="0"/>
    </xf>
    <xf numFmtId="1" fontId="4" fillId="0" borderId="51" xfId="0" applyNumberFormat="1" applyFont="1" applyFill="1" applyBorder="1" applyAlignment="1" applyProtection="1">
      <alignment horizontal="center"/>
      <protection locked="0"/>
    </xf>
    <xf numFmtId="0" fontId="4" fillId="0" borderId="51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62" xfId="0" applyFont="1" applyFill="1" applyBorder="1" applyAlignment="1" applyProtection="1">
      <alignment horizontal="center"/>
      <protection locked="0"/>
    </xf>
    <xf numFmtId="1" fontId="4" fillId="5" borderId="5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/>
      <protection locked="0"/>
    </xf>
    <xf numFmtId="164" fontId="5" fillId="0" borderId="37" xfId="0" applyNumberFormat="1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0" fontId="4" fillId="5" borderId="66" xfId="0" applyFont="1" applyFill="1" applyBorder="1" applyAlignment="1" applyProtection="1">
      <alignment horizontal="center"/>
      <protection locked="0"/>
    </xf>
    <xf numFmtId="1" fontId="0" fillId="0" borderId="50" xfId="0" applyNumberFormat="1" applyFill="1" applyBorder="1" applyProtection="1">
      <protection locked="0"/>
    </xf>
    <xf numFmtId="1" fontId="1" fillId="0" borderId="12" xfId="0" applyNumberFormat="1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/>
      <protection locked="0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1" fillId="4" borderId="33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1" fillId="0" borderId="32" xfId="0" applyNumberFormat="1" applyFont="1" applyFill="1" applyBorder="1" applyAlignment="1" applyProtection="1">
      <alignment horizontal="center"/>
      <protection locked="0"/>
    </xf>
    <xf numFmtId="1" fontId="1" fillId="0" borderId="60" xfId="0" applyNumberFormat="1" applyFont="1" applyFill="1" applyBorder="1" applyAlignment="1" applyProtection="1">
      <alignment horizontal="center"/>
      <protection locked="0"/>
    </xf>
    <xf numFmtId="0" fontId="1" fillId="4" borderId="5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4" borderId="64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164" fontId="5" fillId="0" borderId="45" xfId="0" applyNumberFormat="1" applyFont="1" applyBorder="1" applyAlignment="1" applyProtection="1">
      <alignment horizontal="center"/>
    </xf>
    <xf numFmtId="2" fontId="5" fillId="0" borderId="32" xfId="0" applyNumberFormat="1" applyFont="1" applyBorder="1" applyAlignment="1" applyProtection="1">
      <alignment horizontal="center"/>
    </xf>
    <xf numFmtId="2" fontId="1" fillId="0" borderId="17" xfId="0" applyNumberFormat="1" applyFont="1" applyFill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1" fontId="1" fillId="0" borderId="9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</xf>
    <xf numFmtId="1" fontId="1" fillId="0" borderId="19" xfId="0" applyNumberFormat="1" applyFont="1" applyFill="1" applyBorder="1" applyAlignment="1" applyProtection="1">
      <alignment horizontal="center"/>
    </xf>
    <xf numFmtId="1" fontId="1" fillId="0" borderId="10" xfId="0" applyNumberFormat="1" applyFont="1" applyFill="1" applyBorder="1" applyAlignment="1" applyProtection="1">
      <alignment horizontal="center"/>
    </xf>
    <xf numFmtId="1" fontId="1" fillId="0" borderId="15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8" fillId="0" borderId="62" xfId="0" applyFont="1" applyFill="1" applyBorder="1" applyAlignment="1" applyProtection="1">
      <alignment horizontal="center" textRotation="90"/>
      <protection locked="0"/>
    </xf>
    <xf numFmtId="0" fontId="8" fillId="0" borderId="49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left"/>
    </xf>
    <xf numFmtId="2" fontId="5" fillId="2" borderId="17" xfId="0" applyNumberFormat="1" applyFont="1" applyFill="1" applyBorder="1" applyAlignment="1" applyProtection="1">
      <alignment horizontal="left"/>
    </xf>
    <xf numFmtId="0" fontId="8" fillId="0" borderId="69" xfId="0" applyFont="1" applyFill="1" applyBorder="1" applyAlignment="1" applyProtection="1">
      <alignment horizontal="center" textRotation="90"/>
      <protection locked="0"/>
    </xf>
    <xf numFmtId="1" fontId="4" fillId="0" borderId="70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5" fillId="0" borderId="42" xfId="0" applyNumberFormat="1" applyFont="1" applyBorder="1" applyAlignment="1" applyProtection="1">
      <alignment horizontal="center" vertical="center"/>
      <protection locked="0"/>
    </xf>
    <xf numFmtId="1" fontId="4" fillId="2" borderId="3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44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1" fontId="4" fillId="0" borderId="30" xfId="0" applyNumberFormat="1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left" vertical="center"/>
      <protection locked="0"/>
    </xf>
    <xf numFmtId="2" fontId="1" fillId="0" borderId="23" xfId="0" applyNumberFormat="1" applyFont="1" applyFill="1" applyBorder="1" applyAlignment="1" applyProtection="1">
      <alignment horizontal="left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1" fontId="1" fillId="0" borderId="5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7" fillId="0" borderId="0" xfId="0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" fontId="1" fillId="0" borderId="0" xfId="0" applyNumberFormat="1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textRotation="90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" fontId="24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1" fontId="4" fillId="0" borderId="72" xfId="0" applyNumberFormat="1" applyFont="1" applyBorder="1" applyAlignment="1" applyProtection="1">
      <alignment horizontal="center" vertical="center"/>
    </xf>
    <xf numFmtId="164" fontId="5" fillId="0" borderId="47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62" xfId="0" applyNumberFormat="1" applyFont="1" applyFill="1" applyBorder="1" applyAlignment="1" applyProtection="1">
      <alignment horizontal="center" vertical="center"/>
      <protection locked="0"/>
    </xf>
    <xf numFmtId="2" fontId="1" fillId="0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1" fontId="5" fillId="2" borderId="32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2" borderId="17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2" fontId="5" fillId="2" borderId="32" xfId="0" applyNumberFormat="1" applyFont="1" applyFill="1" applyBorder="1" applyAlignment="1" applyProtection="1">
      <alignment horizontal="left" vertical="center"/>
      <protection locked="0"/>
    </xf>
    <xf numFmtId="1" fontId="4" fillId="2" borderId="72" xfId="0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164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2" fontId="1" fillId="0" borderId="65" xfId="0" applyNumberFormat="1" applyFont="1" applyFill="1" applyBorder="1" applyAlignment="1" applyProtection="1">
      <alignment horizontal="left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1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164" fontId="5" fillId="0" borderId="32" xfId="0" applyNumberFormat="1" applyFont="1" applyFill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1" fillId="0" borderId="5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48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57" xfId="0" applyFont="1" applyFill="1" applyBorder="1" applyAlignment="1" applyProtection="1">
      <alignment horizontal="right" vertical="center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" fontId="4" fillId="0" borderId="27" xfId="0" applyNumberFormat="1" applyFont="1" applyFill="1" applyBorder="1" applyAlignment="1" applyProtection="1">
      <alignment horizontal="center" textRotation="90" wrapText="1"/>
      <protection locked="0"/>
    </xf>
    <xf numFmtId="0" fontId="8" fillId="3" borderId="1" xfId="0" applyFont="1" applyFill="1" applyBorder="1" applyAlignment="1" applyProtection="1">
      <alignment textRotation="90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4" fillId="3" borderId="24" xfId="0" applyFont="1" applyFill="1" applyBorder="1" applyAlignment="1" applyProtection="1">
      <alignment horizontal="center" textRotation="90"/>
      <protection locked="0"/>
    </xf>
    <xf numFmtId="0" fontId="4" fillId="3" borderId="25" xfId="0" applyFont="1" applyFill="1" applyBorder="1" applyAlignment="1" applyProtection="1">
      <alignment horizontal="center" textRotation="90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textRotation="90"/>
      <protection locked="0"/>
    </xf>
    <xf numFmtId="1" fontId="4" fillId="0" borderId="27" xfId="0" applyNumberFormat="1" applyFont="1" applyFill="1" applyBorder="1" applyAlignment="1" applyProtection="1">
      <alignment horizontal="center" textRotation="90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" fontId="1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2" fontId="4" fillId="2" borderId="17" xfId="0" applyNumberFormat="1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  <protection locked="0"/>
    </xf>
    <xf numFmtId="164" fontId="5" fillId="2" borderId="49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textRotation="90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 textRotation="90"/>
      <protection locked="0"/>
    </xf>
    <xf numFmtId="0" fontId="3" fillId="3" borderId="27" xfId="0" applyFont="1" applyFill="1" applyBorder="1" applyAlignment="1" applyProtection="1">
      <alignment horizontal="center" textRotation="90"/>
      <protection locked="0"/>
    </xf>
    <xf numFmtId="1" fontId="4" fillId="0" borderId="27" xfId="0" applyNumberFormat="1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29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4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left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164" fontId="5" fillId="2" borderId="12" xfId="0" applyNumberFormat="1" applyFont="1" applyFill="1" applyBorder="1" applyAlignment="1" applyProtection="1">
      <alignment horizontal="center" vertical="center"/>
      <protection locked="0"/>
    </xf>
    <xf numFmtId="164" fontId="5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1" fontId="4" fillId="0" borderId="37" xfId="0" applyNumberFormat="1" applyFont="1" applyFill="1" applyBorder="1" applyAlignment="1" applyProtection="1">
      <alignment horizontal="center" vertical="center"/>
      <protection locked="0"/>
    </xf>
    <xf numFmtId="1" fontId="4" fillId="0" borderId="69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164" fontId="15" fillId="0" borderId="0" xfId="0" applyNumberFormat="1" applyFont="1" applyFill="1" applyAlignment="1" applyProtection="1">
      <alignment horizontal="center"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2" fontId="5" fillId="2" borderId="33" xfId="0" applyNumberFormat="1" applyFont="1" applyFill="1" applyBorder="1" applyAlignment="1" applyProtection="1">
      <alignment horizontal="left" vertical="center"/>
      <protection locked="0"/>
    </xf>
    <xf numFmtId="2" fontId="1" fillId="0" borderId="63" xfId="0" applyNumberFormat="1" applyFont="1" applyFill="1" applyBorder="1" applyAlignment="1" applyProtection="1">
      <alignment horizontal="left" vertical="center"/>
      <protection locked="0"/>
    </xf>
    <xf numFmtId="2" fontId="1" fillId="0" borderId="64" xfId="0" applyNumberFormat="1" applyFont="1" applyFill="1" applyBorder="1" applyAlignment="1" applyProtection="1">
      <alignment horizontal="left" vertical="center"/>
      <protection locked="0"/>
    </xf>
    <xf numFmtId="2" fontId="5" fillId="2" borderId="1" xfId="0" applyNumberFormat="1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2" borderId="34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textRotation="90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5" fillId="2" borderId="11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164" fontId="5" fillId="0" borderId="41" xfId="0" applyNumberFormat="1" applyFont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Fill="1" applyBorder="1" applyAlignment="1" applyProtection="1">
      <alignment horizontal="left" vertical="center"/>
      <protection locked="0"/>
    </xf>
    <xf numFmtId="1" fontId="4" fillId="0" borderId="72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44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Fill="1" applyBorder="1" applyAlignment="1" applyProtection="1">
      <alignment horizontal="center" vertical="center"/>
      <protection locked="0"/>
    </xf>
    <xf numFmtId="164" fontId="5" fillId="0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64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" fontId="5" fillId="0" borderId="32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164" fontId="5" fillId="0" borderId="44" xfId="0" applyNumberFormat="1" applyFont="1" applyBorder="1" applyAlignment="1" applyProtection="1">
      <alignment horizontal="center" vertical="center"/>
      <protection locked="0"/>
    </xf>
    <xf numFmtId="164" fontId="5" fillId="0" borderId="45" xfId="0" applyNumberFormat="1" applyFont="1" applyBorder="1" applyAlignment="1" applyProtection="1">
      <alignment horizontal="center" vertical="center"/>
      <protection locked="0"/>
    </xf>
    <xf numFmtId="164" fontId="5" fillId="0" borderId="75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45" xfId="0" applyNumberFormat="1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164" fontId="5" fillId="2" borderId="7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14" fontId="7" fillId="0" borderId="50" xfId="0" applyNumberFormat="1" applyFont="1" applyFill="1" applyBorder="1" applyAlignment="1" applyProtection="1">
      <alignment horizontal="center" textRotation="90"/>
      <protection locked="0"/>
    </xf>
    <xf numFmtId="0" fontId="7" fillId="0" borderId="50" xfId="0" applyFont="1" applyFill="1" applyBorder="1" applyAlignment="1" applyProtection="1">
      <alignment horizontal="center" textRotation="90"/>
      <protection locked="0"/>
    </xf>
    <xf numFmtId="0" fontId="4" fillId="0" borderId="50" xfId="0" applyFont="1" applyFill="1" applyBorder="1" applyAlignment="1" applyProtection="1">
      <alignment horizontal="center" textRotation="90"/>
      <protection locked="0"/>
    </xf>
    <xf numFmtId="0" fontId="4" fillId="0" borderId="50" xfId="0" applyFont="1" applyFill="1" applyBorder="1" applyAlignment="1" applyProtection="1">
      <alignment horizontal="center" vertical="center" textRotation="90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164" fontId="4" fillId="0" borderId="50" xfId="0" applyNumberFormat="1" applyFont="1" applyFill="1" applyBorder="1" applyAlignment="1" applyProtection="1">
      <alignment horizontal="center" textRotation="90"/>
      <protection locked="0"/>
    </xf>
    <xf numFmtId="1" fontId="4" fillId="0" borderId="50" xfId="0" applyNumberFormat="1" applyFont="1" applyFill="1" applyBorder="1" applyAlignment="1" applyProtection="1">
      <alignment horizontal="center" textRotation="90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164" fontId="5" fillId="2" borderId="54" xfId="0" applyNumberFormat="1" applyFont="1" applyFill="1" applyBorder="1" applyAlignment="1" applyProtection="1">
      <alignment horizontal="center" vertical="center"/>
      <protection locked="0"/>
    </xf>
    <xf numFmtId="1" fontId="1" fillId="0" borderId="32" xfId="0" applyNumberFormat="1" applyFont="1" applyFill="1" applyBorder="1" applyAlignment="1" applyProtection="1">
      <alignment horizontal="center" vertical="center"/>
      <protection locked="0"/>
    </xf>
    <xf numFmtId="9" fontId="15" fillId="0" borderId="18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 applyProtection="1">
      <alignment horizontal="center" vertical="center"/>
      <protection locked="0"/>
    </xf>
    <xf numFmtId="1" fontId="15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textRotation="90" wrapText="1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0" borderId="64" xfId="0" applyFont="1" applyFill="1" applyBorder="1" applyAlignment="1" applyProtection="1">
      <alignment horizontal="center" vertical="center"/>
      <protection locked="0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164" fontId="5" fillId="2" borderId="75" xfId="0" applyNumberFormat="1" applyFont="1" applyFill="1" applyBorder="1" applyAlignment="1" applyProtection="1">
      <alignment horizontal="center" vertical="center"/>
      <protection locked="0"/>
    </xf>
    <xf numFmtId="164" fontId="5" fillId="2" borderId="63" xfId="0" applyNumberFormat="1" applyFont="1" applyFill="1" applyBorder="1" applyAlignment="1" applyProtection="1">
      <alignment horizontal="center" vertical="center"/>
      <protection locked="0"/>
    </xf>
    <xf numFmtId="164" fontId="5" fillId="0" borderId="29" xfId="0" applyNumberFormat="1" applyFont="1" applyBorder="1" applyAlignment="1" applyProtection="1">
      <alignment horizontal="center" vertical="center"/>
      <protection locked="0"/>
    </xf>
    <xf numFmtId="164" fontId="5" fillId="2" borderId="6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64" fontId="5" fillId="0" borderId="61" xfId="0" applyNumberFormat="1" applyFont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textRotation="90"/>
      <protection locked="0"/>
    </xf>
    <xf numFmtId="0" fontId="4" fillId="7" borderId="60" xfId="0" applyFont="1" applyFill="1" applyBorder="1" applyAlignment="1" applyProtection="1">
      <alignment horizontal="center" textRotation="90"/>
      <protection locked="0"/>
    </xf>
    <xf numFmtId="0" fontId="4" fillId="7" borderId="54" xfId="0" applyFont="1" applyFill="1" applyBorder="1" applyAlignment="1" applyProtection="1">
      <alignment horizontal="center" textRotation="90"/>
      <protection locked="0"/>
    </xf>
    <xf numFmtId="0" fontId="4" fillId="0" borderId="25" xfId="0" applyFont="1" applyFill="1" applyBorder="1" applyAlignment="1" applyProtection="1">
      <alignment horizontal="center" textRotation="90"/>
      <protection locked="0"/>
    </xf>
    <xf numFmtId="0" fontId="4" fillId="0" borderId="46" xfId="0" applyFont="1" applyFill="1" applyBorder="1" applyAlignment="1" applyProtection="1">
      <alignment horizontal="center" textRotation="90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 textRotation="90"/>
      <protection locked="0"/>
    </xf>
    <xf numFmtId="0" fontId="4" fillId="0" borderId="17" xfId="0" applyFont="1" applyFill="1" applyBorder="1" applyAlignment="1" applyProtection="1">
      <alignment horizontal="center" textRotation="90"/>
      <protection locked="0"/>
    </xf>
    <xf numFmtId="0" fontId="4" fillId="0" borderId="53" xfId="0" applyFont="1" applyFill="1" applyBorder="1" applyAlignment="1" applyProtection="1">
      <alignment horizontal="center" textRotation="90"/>
      <protection locked="0"/>
    </xf>
    <xf numFmtId="14" fontId="4" fillId="0" borderId="25" xfId="0" applyNumberFormat="1" applyFont="1" applyFill="1" applyBorder="1" applyAlignment="1" applyProtection="1">
      <alignment horizontal="center" textRotation="90"/>
      <protection locked="0"/>
    </xf>
    <xf numFmtId="14" fontId="4" fillId="0" borderId="46" xfId="0" applyNumberFormat="1" applyFont="1" applyFill="1" applyBorder="1" applyAlignment="1" applyProtection="1">
      <alignment horizontal="center" textRotation="90"/>
      <protection locked="0"/>
    </xf>
    <xf numFmtId="14" fontId="4" fillId="0" borderId="37" xfId="0" applyNumberFormat="1" applyFont="1" applyFill="1" applyBorder="1" applyAlignment="1" applyProtection="1">
      <alignment horizontal="center" textRotation="90"/>
      <protection locked="0"/>
    </xf>
    <xf numFmtId="164" fontId="7" fillId="0" borderId="2" xfId="0" applyNumberFormat="1" applyFont="1" applyFill="1" applyBorder="1" applyAlignment="1" applyProtection="1">
      <alignment horizontal="center" textRotation="90"/>
      <protection locked="0"/>
    </xf>
    <xf numFmtId="164" fontId="7" fillId="0" borderId="5" xfId="0" applyNumberFormat="1" applyFont="1" applyFill="1" applyBorder="1" applyAlignment="1" applyProtection="1">
      <alignment horizontal="center" textRotation="90"/>
      <protection locked="0"/>
    </xf>
    <xf numFmtId="164" fontId="7" fillId="0" borderId="41" xfId="0" applyNumberFormat="1" applyFont="1" applyFill="1" applyBorder="1" applyAlignment="1" applyProtection="1">
      <alignment horizontal="center" textRotation="90"/>
      <protection locked="0"/>
    </xf>
    <xf numFmtId="0" fontId="4" fillId="0" borderId="3" xfId="0" applyFont="1" applyFill="1" applyBorder="1" applyAlignment="1" applyProtection="1">
      <alignment horizontal="center" textRotation="90"/>
      <protection locked="0"/>
    </xf>
    <xf numFmtId="0" fontId="4" fillId="0" borderId="6" xfId="0" applyFont="1" applyFill="1" applyBorder="1" applyAlignment="1" applyProtection="1">
      <alignment horizontal="center" textRotation="90"/>
      <protection locked="0"/>
    </xf>
    <xf numFmtId="0" fontId="4" fillId="0" borderId="40" xfId="0" applyFont="1" applyFill="1" applyBorder="1" applyAlignment="1" applyProtection="1">
      <alignment horizontal="center" textRotation="90"/>
      <protection locked="0"/>
    </xf>
    <xf numFmtId="0" fontId="4" fillId="0" borderId="47" xfId="0" applyFont="1" applyFill="1" applyBorder="1" applyAlignment="1" applyProtection="1">
      <alignment horizontal="center" textRotation="90"/>
      <protection locked="0"/>
    </xf>
    <xf numFmtId="0" fontId="4" fillId="0" borderId="42" xfId="0" applyFont="1" applyFill="1" applyBorder="1" applyAlignment="1" applyProtection="1">
      <alignment horizontal="center" textRotation="90"/>
      <protection locked="0"/>
    </xf>
    <xf numFmtId="0" fontId="4" fillId="0" borderId="44" xfId="0" applyFont="1" applyFill="1" applyBorder="1" applyAlignment="1" applyProtection="1">
      <alignment horizontal="center" textRotation="90"/>
      <protection locked="0"/>
    </xf>
    <xf numFmtId="0" fontId="7" fillId="3" borderId="25" xfId="0" applyFont="1" applyFill="1" applyBorder="1" applyAlignment="1" applyProtection="1">
      <alignment horizontal="center" textRotation="90"/>
      <protection locked="0"/>
    </xf>
    <xf numFmtId="0" fontId="7" fillId="3" borderId="37" xfId="0" applyFont="1" applyFill="1" applyBorder="1" applyAlignment="1" applyProtection="1">
      <alignment horizontal="center" textRotation="90"/>
      <protection locked="0"/>
    </xf>
    <xf numFmtId="1" fontId="3" fillId="0" borderId="56" xfId="0" applyNumberFormat="1" applyFont="1" applyFill="1" applyBorder="1" applyAlignment="1" applyProtection="1">
      <alignment horizontal="center" textRotation="90"/>
      <protection locked="0"/>
    </xf>
    <xf numFmtId="1" fontId="3" fillId="0" borderId="73" xfId="0" applyNumberFormat="1" applyFont="1" applyFill="1" applyBorder="1" applyAlignment="1" applyProtection="1">
      <alignment horizontal="center" textRotation="90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textRotation="90"/>
      <protection locked="0"/>
    </xf>
    <xf numFmtId="0" fontId="4" fillId="0" borderId="7" xfId="0" applyFont="1" applyFill="1" applyBorder="1" applyAlignment="1" applyProtection="1">
      <alignment horizontal="center" textRotation="90"/>
      <protection locked="0"/>
    </xf>
    <xf numFmtId="0" fontId="4" fillId="0" borderId="34" xfId="0" applyFont="1" applyFill="1" applyBorder="1" applyAlignment="1" applyProtection="1">
      <alignment horizontal="center" textRotation="90"/>
      <protection locked="0"/>
    </xf>
    <xf numFmtId="0" fontId="4" fillId="0" borderId="60" xfId="0" applyFont="1" applyFill="1" applyBorder="1" applyAlignment="1" applyProtection="1">
      <alignment horizontal="center" vertical="center" textRotation="90"/>
      <protection locked="0"/>
    </xf>
    <xf numFmtId="0" fontId="4" fillId="0" borderId="55" xfId="0" applyFont="1" applyFill="1" applyBorder="1" applyAlignment="1" applyProtection="1">
      <alignment horizontal="center" vertical="center" textRotation="90"/>
      <protection locked="0"/>
    </xf>
    <xf numFmtId="0" fontId="4" fillId="0" borderId="54" xfId="0" applyFont="1" applyFill="1" applyBorder="1" applyAlignment="1" applyProtection="1">
      <alignment horizontal="center" vertical="center" textRotation="90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2" fillId="0" borderId="60" xfId="0" applyFont="1" applyFill="1" applyBorder="1" applyAlignment="1" applyProtection="1">
      <alignment horizontal="center" textRotation="90"/>
    </xf>
    <xf numFmtId="0" fontId="2" fillId="0" borderId="55" xfId="0" applyFont="1" applyFill="1" applyBorder="1" applyAlignment="1" applyProtection="1">
      <alignment horizontal="center" textRotation="90"/>
    </xf>
    <xf numFmtId="0" fontId="4" fillId="0" borderId="60" xfId="0" applyFont="1" applyFill="1" applyBorder="1" applyAlignment="1" applyProtection="1">
      <alignment horizontal="center" textRotation="90"/>
    </xf>
    <xf numFmtId="0" fontId="4" fillId="0" borderId="55" xfId="0" applyFont="1" applyFill="1" applyBorder="1" applyAlignment="1" applyProtection="1">
      <alignment horizontal="center" textRotation="90"/>
    </xf>
    <xf numFmtId="0" fontId="7" fillId="0" borderId="27" xfId="0" applyFont="1" applyFill="1" applyBorder="1" applyAlignment="1" applyProtection="1">
      <alignment horizontal="center" textRotation="90"/>
      <protection locked="0"/>
    </xf>
    <xf numFmtId="0" fontId="7" fillId="0" borderId="35" xfId="0" applyFont="1" applyFill="1" applyBorder="1" applyAlignment="1" applyProtection="1">
      <alignment horizontal="center" textRotation="90"/>
      <protection locked="0"/>
    </xf>
    <xf numFmtId="0" fontId="7" fillId="3" borderId="24" xfId="0" applyFont="1" applyFill="1" applyBorder="1" applyAlignment="1" applyProtection="1">
      <alignment horizontal="center" textRotation="90"/>
      <protection locked="0"/>
    </xf>
    <xf numFmtId="0" fontId="7" fillId="3" borderId="38" xfId="0" applyFont="1" applyFill="1" applyBorder="1" applyAlignment="1" applyProtection="1">
      <alignment horizontal="center" textRotation="90"/>
      <protection locked="0"/>
    </xf>
    <xf numFmtId="0" fontId="7" fillId="3" borderId="27" xfId="0" applyFont="1" applyFill="1" applyBorder="1" applyAlignment="1" applyProtection="1">
      <alignment horizontal="center" textRotation="90"/>
      <protection locked="0"/>
    </xf>
    <xf numFmtId="0" fontId="7" fillId="3" borderId="39" xfId="0" applyFont="1" applyFill="1" applyBorder="1" applyAlignment="1" applyProtection="1">
      <alignment horizontal="center" textRotation="90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center" textRotation="90"/>
      <protection locked="0"/>
    </xf>
    <xf numFmtId="0" fontId="7" fillId="0" borderId="70" xfId="0" applyFont="1" applyFill="1" applyBorder="1" applyAlignment="1" applyProtection="1">
      <alignment horizontal="center" textRotation="90"/>
      <protection locked="0"/>
    </xf>
    <xf numFmtId="0" fontId="7" fillId="0" borderId="25" xfId="0" applyFont="1" applyFill="1" applyBorder="1" applyAlignment="1" applyProtection="1">
      <alignment horizontal="center" textRotation="90"/>
      <protection locked="0"/>
    </xf>
    <xf numFmtId="0" fontId="7" fillId="0" borderId="46" xfId="0" applyFont="1" applyFill="1" applyBorder="1" applyAlignment="1" applyProtection="1">
      <alignment horizontal="center" textRotation="90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1" fontId="27" fillId="0" borderId="60" xfId="0" applyNumberFormat="1" applyFont="1" applyFill="1" applyBorder="1" applyAlignment="1" applyProtection="1">
      <alignment horizontal="center" textRotation="90"/>
      <protection locked="0"/>
    </xf>
    <xf numFmtId="0" fontId="28" fillId="0" borderId="55" xfId="0" applyFont="1" applyBorder="1" applyAlignment="1"/>
    <xf numFmtId="14" fontId="4" fillId="0" borderId="14" xfId="0" applyNumberFormat="1" applyFont="1" applyFill="1" applyBorder="1" applyAlignment="1" applyProtection="1">
      <alignment horizontal="center" textRotation="90"/>
      <protection locked="0"/>
    </xf>
    <xf numFmtId="0" fontId="4" fillId="0" borderId="15" xfId="0" applyFont="1" applyFill="1" applyBorder="1" applyAlignment="1" applyProtection="1">
      <alignment horizontal="center" textRotation="90"/>
      <protection locked="0"/>
    </xf>
    <xf numFmtId="0" fontId="4" fillId="0" borderId="67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 textRotation="90" wrapText="1"/>
      <protection locked="0"/>
    </xf>
    <xf numFmtId="0" fontId="4" fillId="0" borderId="46" xfId="0" applyFont="1" applyFill="1" applyBorder="1" applyAlignment="1" applyProtection="1">
      <alignment horizontal="center" vertical="center" textRotation="90" wrapText="1"/>
      <protection locked="0"/>
    </xf>
    <xf numFmtId="0" fontId="4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22" fillId="0" borderId="56" xfId="0" applyNumberFormat="1" applyFont="1" applyFill="1" applyBorder="1" applyAlignment="1" applyProtection="1">
      <alignment horizontal="center" vertical="center"/>
      <protection locked="0"/>
    </xf>
    <xf numFmtId="49" fontId="22" fillId="0" borderId="57" xfId="0" applyNumberFormat="1" applyFont="1" applyFill="1" applyBorder="1" applyAlignment="1" applyProtection="1">
      <alignment horizontal="center" vertical="center"/>
      <protection locked="0"/>
    </xf>
    <xf numFmtId="49" fontId="22" fillId="0" borderId="58" xfId="0" applyNumberFormat="1" applyFont="1" applyFill="1" applyBorder="1" applyAlignment="1" applyProtection="1">
      <alignment horizontal="center" vertical="center"/>
      <protection locked="0"/>
    </xf>
    <xf numFmtId="49" fontId="22" fillId="0" borderId="68" xfId="0" applyNumberFormat="1" applyFont="1" applyFill="1" applyBorder="1" applyAlignment="1" applyProtection="1">
      <alignment horizontal="center" vertical="center"/>
      <protection locked="0"/>
    </xf>
    <xf numFmtId="49" fontId="22" fillId="0" borderId="50" xfId="0" applyNumberFormat="1" applyFont="1" applyFill="1" applyBorder="1" applyAlignment="1" applyProtection="1">
      <alignment horizontal="center" vertical="center"/>
      <protection locked="0"/>
    </xf>
    <xf numFmtId="49" fontId="22" fillId="0" borderId="59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center" textRotation="90"/>
      <protection locked="0"/>
    </xf>
    <xf numFmtId="0" fontId="1" fillId="7" borderId="64" xfId="0" applyFont="1" applyFill="1" applyBorder="1" applyAlignment="1" applyProtection="1">
      <alignment horizontal="center" textRotation="90"/>
      <protection locked="0"/>
    </xf>
    <xf numFmtId="0" fontId="8" fillId="0" borderId="32" xfId="0" applyFont="1" applyFill="1" applyBorder="1" applyAlignment="1" applyProtection="1">
      <alignment horizontal="center" textRotation="90"/>
      <protection locked="0"/>
    </xf>
    <xf numFmtId="0" fontId="8" fillId="0" borderId="17" xfId="0" applyFont="1" applyFill="1" applyBorder="1" applyAlignment="1" applyProtection="1">
      <alignment horizontal="center" textRotation="90"/>
      <protection locked="0"/>
    </xf>
    <xf numFmtId="0" fontId="8" fillId="0" borderId="53" xfId="0" applyFont="1" applyFill="1" applyBorder="1" applyAlignment="1" applyProtection="1">
      <alignment horizontal="center" textRotation="90"/>
      <protection locked="0"/>
    </xf>
    <xf numFmtId="14" fontId="8" fillId="0" borderId="14" xfId="0" applyNumberFormat="1" applyFont="1" applyFill="1" applyBorder="1" applyAlignment="1" applyProtection="1">
      <alignment horizontal="center" textRotation="90"/>
      <protection locked="0"/>
    </xf>
    <xf numFmtId="0" fontId="8" fillId="0" borderId="15" xfId="0" applyFont="1" applyFill="1" applyBorder="1" applyAlignment="1" applyProtection="1">
      <alignment horizontal="center" textRotation="90"/>
      <protection locked="0"/>
    </xf>
    <xf numFmtId="0" fontId="8" fillId="0" borderId="67" xfId="0" applyFont="1" applyFill="1" applyBorder="1" applyAlignment="1" applyProtection="1">
      <alignment horizontal="center" textRotation="90"/>
      <protection locked="0"/>
    </xf>
    <xf numFmtId="0" fontId="8" fillId="0" borderId="3" xfId="0" applyFont="1" applyFill="1" applyBorder="1" applyAlignment="1" applyProtection="1">
      <alignment horizontal="center" textRotation="90"/>
      <protection locked="0"/>
    </xf>
    <xf numFmtId="0" fontId="8" fillId="0" borderId="6" xfId="0" applyFont="1" applyFill="1" applyBorder="1" applyAlignment="1" applyProtection="1">
      <alignment horizontal="center" textRotation="90"/>
      <protection locked="0"/>
    </xf>
    <xf numFmtId="0" fontId="8" fillId="0" borderId="40" xfId="0" applyFont="1" applyFill="1" applyBorder="1" applyAlignment="1" applyProtection="1">
      <alignment horizontal="center" textRotation="90"/>
      <protection locked="0"/>
    </xf>
    <xf numFmtId="0" fontId="8" fillId="0" borderId="4" xfId="0" applyFont="1" applyFill="1" applyBorder="1" applyAlignment="1" applyProtection="1">
      <alignment horizontal="center" textRotation="90"/>
      <protection locked="0"/>
    </xf>
    <xf numFmtId="0" fontId="8" fillId="0" borderId="7" xfId="0" applyFont="1" applyFill="1" applyBorder="1" applyAlignment="1" applyProtection="1">
      <alignment horizontal="center" textRotation="90"/>
      <protection locked="0"/>
    </xf>
    <xf numFmtId="0" fontId="8" fillId="0" borderId="34" xfId="0" applyFont="1" applyFill="1" applyBorder="1" applyAlignment="1" applyProtection="1">
      <alignment horizontal="center" textRotation="90"/>
      <protection locked="0"/>
    </xf>
    <xf numFmtId="0" fontId="1" fillId="7" borderId="0" xfId="0" applyFont="1" applyFill="1" applyBorder="1" applyAlignment="1" applyProtection="1">
      <alignment horizontal="center" textRotation="90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63" xfId="0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 textRotation="90"/>
      <protection locked="0"/>
    </xf>
    <xf numFmtId="0" fontId="1" fillId="0" borderId="64" xfId="0" applyFont="1" applyFill="1" applyBorder="1" applyAlignment="1" applyProtection="1">
      <alignment horizontal="center" vertical="center" textRotation="90"/>
      <protection locked="0"/>
    </xf>
    <xf numFmtId="1" fontId="7" fillId="0" borderId="2" xfId="0" applyNumberFormat="1" applyFont="1" applyFill="1" applyBorder="1" applyAlignment="1" applyProtection="1">
      <alignment horizontal="center" textRotation="90"/>
      <protection locked="0"/>
    </xf>
    <xf numFmtId="1" fontId="7" fillId="0" borderId="5" xfId="0" applyNumberFormat="1" applyFont="1" applyFill="1" applyBorder="1" applyAlignment="1" applyProtection="1">
      <alignment horizontal="center" textRotation="90"/>
      <protection locked="0"/>
    </xf>
    <xf numFmtId="1" fontId="7" fillId="0" borderId="41" xfId="0" applyNumberFormat="1" applyFont="1" applyFill="1" applyBorder="1" applyAlignment="1" applyProtection="1">
      <alignment horizontal="center" textRotation="90"/>
      <protection locked="0"/>
    </xf>
    <xf numFmtId="0" fontId="7" fillId="3" borderId="40" xfId="0" applyFont="1" applyFill="1" applyBorder="1" applyAlignment="1" applyProtection="1">
      <alignment horizontal="center" textRotation="90"/>
      <protection locked="0"/>
    </xf>
    <xf numFmtId="0" fontId="7" fillId="3" borderId="20" xfId="0" applyFont="1" applyFill="1" applyBorder="1" applyAlignment="1" applyProtection="1">
      <alignment horizontal="center" textRotation="90"/>
      <protection locked="0"/>
    </xf>
    <xf numFmtId="0" fontId="8" fillId="0" borderId="60" xfId="0" applyFont="1" applyFill="1" applyBorder="1" applyAlignment="1" applyProtection="1">
      <alignment horizontal="center" textRotation="90"/>
    </xf>
    <xf numFmtId="0" fontId="8" fillId="0" borderId="55" xfId="0" applyFont="1" applyFill="1" applyBorder="1" applyAlignment="1" applyProtection="1">
      <alignment horizontal="center" textRotation="90"/>
    </xf>
    <xf numFmtId="0" fontId="2" fillId="0" borderId="54" xfId="0" applyFont="1" applyFill="1" applyBorder="1" applyAlignment="1" applyProtection="1">
      <alignment horizontal="center" textRotation="9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52" xfId="0" applyFont="1" applyFill="1" applyBorder="1" applyAlignment="1" applyProtection="1">
      <alignment horizontal="left"/>
      <protection locked="0"/>
    </xf>
    <xf numFmtId="0" fontId="8" fillId="0" borderId="47" xfId="0" applyFont="1" applyFill="1" applyBorder="1" applyAlignment="1" applyProtection="1">
      <alignment horizontal="center" textRotation="90"/>
      <protection locked="0"/>
    </xf>
    <xf numFmtId="0" fontId="8" fillId="0" borderId="42" xfId="0" applyFont="1" applyFill="1" applyBorder="1" applyAlignment="1" applyProtection="1">
      <alignment horizontal="center" textRotation="90"/>
      <protection locked="0"/>
    </xf>
    <xf numFmtId="0" fontId="8" fillId="0" borderId="44" xfId="0" applyFont="1" applyFill="1" applyBorder="1" applyAlignment="1" applyProtection="1">
      <alignment horizontal="center" textRotation="90"/>
      <protection locked="0"/>
    </xf>
    <xf numFmtId="0" fontId="8" fillId="0" borderId="25" xfId="0" applyFont="1" applyFill="1" applyBorder="1" applyAlignment="1" applyProtection="1">
      <alignment horizontal="center" textRotation="90"/>
      <protection locked="0"/>
    </xf>
    <xf numFmtId="0" fontId="8" fillId="0" borderId="46" xfId="0" applyFont="1" applyFill="1" applyBorder="1" applyAlignment="1" applyProtection="1">
      <alignment horizontal="center" textRotation="90"/>
      <protection locked="0"/>
    </xf>
    <xf numFmtId="0" fontId="3" fillId="3" borderId="24" xfId="0" applyFont="1" applyFill="1" applyBorder="1" applyAlignment="1" applyProtection="1">
      <alignment horizontal="center" textRotation="90"/>
      <protection locked="0"/>
    </xf>
    <xf numFmtId="0" fontId="3" fillId="3" borderId="61" xfId="0" applyFont="1" applyFill="1" applyBorder="1" applyAlignment="1" applyProtection="1">
      <alignment horizontal="center" textRotation="90"/>
      <protection locked="0"/>
    </xf>
    <xf numFmtId="0" fontId="3" fillId="3" borderId="38" xfId="0" applyFont="1" applyFill="1" applyBorder="1" applyAlignment="1" applyProtection="1">
      <alignment horizontal="center" textRotation="90"/>
      <protection locked="0"/>
    </xf>
    <xf numFmtId="0" fontId="3" fillId="3" borderId="25" xfId="0" applyFont="1" applyFill="1" applyBorder="1" applyAlignment="1" applyProtection="1">
      <alignment horizontal="center" textRotation="90"/>
      <protection locked="0"/>
    </xf>
    <xf numFmtId="0" fontId="3" fillId="3" borderId="46" xfId="0" applyFont="1" applyFill="1" applyBorder="1" applyAlignment="1" applyProtection="1">
      <alignment horizontal="center" textRotation="90"/>
      <protection locked="0"/>
    </xf>
    <xf numFmtId="0" fontId="3" fillId="3" borderId="37" xfId="0" applyFont="1" applyFill="1" applyBorder="1" applyAlignment="1" applyProtection="1">
      <alignment horizontal="center" textRotation="90"/>
      <protection locked="0"/>
    </xf>
    <xf numFmtId="0" fontId="3" fillId="3" borderId="27" xfId="0" applyFont="1" applyFill="1" applyBorder="1" applyAlignment="1" applyProtection="1">
      <alignment horizontal="center" textRotation="90"/>
      <protection locked="0"/>
    </xf>
    <xf numFmtId="0" fontId="3" fillId="3" borderId="35" xfId="0" applyFont="1" applyFill="1" applyBorder="1" applyAlignment="1" applyProtection="1">
      <alignment horizontal="center" textRotation="90"/>
      <protection locked="0"/>
    </xf>
    <xf numFmtId="0" fontId="3" fillId="3" borderId="39" xfId="0" applyFont="1" applyFill="1" applyBorder="1" applyAlignment="1" applyProtection="1">
      <alignment horizontal="center" textRotation="90"/>
      <protection locked="0"/>
    </xf>
    <xf numFmtId="0" fontId="3" fillId="0" borderId="24" xfId="0" applyFont="1" applyFill="1" applyBorder="1" applyAlignment="1" applyProtection="1">
      <alignment horizontal="center" textRotation="90"/>
      <protection locked="0"/>
    </xf>
    <xf numFmtId="0" fontId="3" fillId="0" borderId="61" xfId="0" applyFont="1" applyFill="1" applyBorder="1" applyAlignment="1" applyProtection="1">
      <alignment horizontal="center" textRotation="90"/>
      <protection locked="0"/>
    </xf>
    <xf numFmtId="0" fontId="3" fillId="0" borderId="38" xfId="0" applyFont="1" applyFill="1" applyBorder="1" applyAlignment="1" applyProtection="1">
      <alignment horizontal="center" textRotation="90"/>
      <protection locked="0"/>
    </xf>
    <xf numFmtId="0" fontId="3" fillId="0" borderId="25" xfId="0" applyFont="1" applyFill="1" applyBorder="1" applyAlignment="1" applyProtection="1">
      <alignment horizontal="center" textRotation="90"/>
      <protection locked="0"/>
    </xf>
    <xf numFmtId="0" fontId="3" fillId="0" borderId="46" xfId="0" applyFont="1" applyFill="1" applyBorder="1" applyAlignment="1" applyProtection="1">
      <alignment horizontal="center" textRotation="90"/>
      <protection locked="0"/>
    </xf>
    <xf numFmtId="0" fontId="3" fillId="0" borderId="37" xfId="0" applyFont="1" applyFill="1" applyBorder="1" applyAlignment="1" applyProtection="1">
      <alignment horizontal="center" textRotation="90"/>
      <protection locked="0"/>
    </xf>
    <xf numFmtId="1" fontId="4" fillId="0" borderId="27" xfId="0" applyNumberFormat="1" applyFont="1" applyFill="1" applyBorder="1" applyAlignment="1" applyProtection="1">
      <alignment horizontal="center" textRotation="90" wrapText="1"/>
      <protection locked="0"/>
    </xf>
    <xf numFmtId="1" fontId="4" fillId="0" borderId="35" xfId="0" applyNumberFormat="1" applyFont="1" applyFill="1" applyBorder="1" applyAlignment="1" applyProtection="1">
      <alignment horizontal="center" textRotation="90" wrapText="1"/>
      <protection locked="0"/>
    </xf>
    <xf numFmtId="1" fontId="4" fillId="0" borderId="39" xfId="0" applyNumberFormat="1" applyFont="1" applyFill="1" applyBorder="1" applyAlignment="1" applyProtection="1">
      <alignment horizontal="center" textRotation="90" wrapText="1"/>
      <protection locked="0"/>
    </xf>
    <xf numFmtId="0" fontId="8" fillId="7" borderId="3" xfId="0" applyFont="1" applyFill="1" applyBorder="1" applyAlignment="1" applyProtection="1">
      <alignment horizontal="center" textRotation="90"/>
      <protection locked="0"/>
    </xf>
    <xf numFmtId="0" fontId="8" fillId="7" borderId="6" xfId="0" applyFont="1" applyFill="1" applyBorder="1" applyAlignment="1" applyProtection="1">
      <alignment horizontal="center" textRotation="90"/>
      <protection locked="0"/>
    </xf>
    <xf numFmtId="0" fontId="8" fillId="7" borderId="40" xfId="0" applyFont="1" applyFill="1" applyBorder="1" applyAlignment="1" applyProtection="1">
      <alignment horizontal="center" textRotation="90"/>
      <protection locked="0"/>
    </xf>
    <xf numFmtId="0" fontId="8" fillId="7" borderId="4" xfId="0" applyFont="1" applyFill="1" applyBorder="1" applyAlignment="1" applyProtection="1">
      <alignment horizontal="center" textRotation="90"/>
      <protection locked="0"/>
    </xf>
    <xf numFmtId="0" fontId="8" fillId="7" borderId="7" xfId="0" applyFont="1" applyFill="1" applyBorder="1" applyAlignment="1" applyProtection="1">
      <alignment horizontal="center" textRotation="90"/>
      <protection locked="0"/>
    </xf>
    <xf numFmtId="0" fontId="8" fillId="7" borderId="34" xfId="0" applyFont="1" applyFill="1" applyBorder="1" applyAlignment="1" applyProtection="1">
      <alignment horizontal="center" textRotation="90"/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1" fillId="0" borderId="63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Border="1" applyAlignment="1" applyProtection="1">
      <alignment horizontal="center" textRotation="90"/>
      <protection locked="0"/>
    </xf>
    <xf numFmtId="0" fontId="1" fillId="0" borderId="64" xfId="0" applyFont="1" applyFill="1" applyBorder="1" applyAlignment="1" applyProtection="1">
      <alignment horizontal="center" textRotation="90"/>
      <protection locked="0"/>
    </xf>
    <xf numFmtId="1" fontId="3" fillId="0" borderId="60" xfId="0" applyNumberFormat="1" applyFont="1" applyFill="1" applyBorder="1" applyAlignment="1" applyProtection="1">
      <alignment horizontal="center" textRotation="90"/>
      <protection locked="0"/>
    </xf>
    <xf numFmtId="0" fontId="0" fillId="0" borderId="55" xfId="0" applyBorder="1"/>
    <xf numFmtId="0" fontId="0" fillId="0" borderId="54" xfId="0" applyBorder="1"/>
    <xf numFmtId="0" fontId="7" fillId="3" borderId="61" xfId="0" applyFont="1" applyFill="1" applyBorder="1" applyAlignment="1" applyProtection="1">
      <alignment horizontal="center" textRotation="90"/>
      <protection locked="0"/>
    </xf>
    <xf numFmtId="0" fontId="7" fillId="3" borderId="62" xfId="0" applyFont="1" applyFill="1" applyBorder="1" applyAlignment="1" applyProtection="1">
      <alignment horizontal="center" textRotation="90"/>
      <protection locked="0"/>
    </xf>
    <xf numFmtId="0" fontId="7" fillId="3" borderId="49" xfId="0" applyFont="1" applyFill="1" applyBorder="1" applyAlignment="1" applyProtection="1">
      <alignment horizontal="center" textRotation="90"/>
      <protection locked="0"/>
    </xf>
    <xf numFmtId="0" fontId="7" fillId="0" borderId="24" xfId="0" applyFont="1" applyFill="1" applyBorder="1" applyAlignment="1" applyProtection="1">
      <alignment horizontal="center" textRotation="90"/>
      <protection locked="0"/>
    </xf>
    <xf numFmtId="0" fontId="7" fillId="0" borderId="61" xfId="0" applyFont="1" applyFill="1" applyBorder="1" applyAlignment="1" applyProtection="1">
      <alignment horizontal="center" textRotation="90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 textRotation="90"/>
      <protection locked="0"/>
    </xf>
    <xf numFmtId="1" fontId="1" fillId="0" borderId="11" xfId="0" applyNumberFormat="1" applyFont="1" applyFill="1" applyBorder="1" applyAlignment="1" applyProtection="1">
      <alignment horizontal="center" textRotation="90"/>
      <protection locked="0"/>
    </xf>
    <xf numFmtId="1" fontId="1" fillId="0" borderId="3" xfId="0" applyNumberFormat="1" applyFont="1" applyFill="1" applyBorder="1" applyAlignment="1" applyProtection="1">
      <alignment horizontal="center" textRotation="90"/>
      <protection locked="0"/>
    </xf>
    <xf numFmtId="1" fontId="1" fillId="0" borderId="12" xfId="0" applyNumberFormat="1" applyFont="1" applyFill="1" applyBorder="1" applyAlignment="1" applyProtection="1">
      <alignment horizontal="center" textRotation="90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" fontId="1" fillId="0" borderId="47" xfId="0" applyNumberFormat="1" applyFont="1" applyFill="1" applyBorder="1" applyAlignment="1" applyProtection="1">
      <alignment horizontal="center" textRotation="90"/>
      <protection locked="0"/>
    </xf>
    <xf numFmtId="1" fontId="1" fillId="0" borderId="48" xfId="0" applyNumberFormat="1" applyFont="1" applyFill="1" applyBorder="1" applyAlignment="1" applyProtection="1">
      <alignment horizontal="center" textRotation="90"/>
      <protection locked="0"/>
    </xf>
    <xf numFmtId="0" fontId="8" fillId="0" borderId="18" xfId="0" applyFont="1" applyFill="1" applyBorder="1" applyAlignment="1" applyProtection="1">
      <alignment horizontal="center" textRotation="90"/>
      <protection locked="0"/>
    </xf>
    <xf numFmtId="14" fontId="9" fillId="0" borderId="14" xfId="0" applyNumberFormat="1" applyFont="1" applyFill="1" applyBorder="1" applyAlignment="1" applyProtection="1">
      <alignment horizontal="center" textRotation="90"/>
      <protection locked="0"/>
    </xf>
    <xf numFmtId="0" fontId="9" fillId="0" borderId="16" xfId="0" applyFont="1" applyFill="1" applyBorder="1" applyAlignment="1" applyProtection="1">
      <alignment horizontal="center" textRotation="90"/>
      <protection locked="0"/>
    </xf>
    <xf numFmtId="0" fontId="9" fillId="0" borderId="3" xfId="0" applyFont="1" applyFill="1" applyBorder="1" applyAlignment="1" applyProtection="1">
      <alignment horizontal="center" textRotation="90"/>
      <protection locked="0"/>
    </xf>
    <xf numFmtId="0" fontId="9" fillId="0" borderId="12" xfId="0" applyFont="1" applyFill="1" applyBorder="1" applyAlignment="1" applyProtection="1">
      <alignment horizontal="center" textRotation="90"/>
      <protection locked="0"/>
    </xf>
    <xf numFmtId="0" fontId="8" fillId="0" borderId="13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62" xfId="0" applyFont="1" applyFill="1" applyBorder="1" applyAlignment="1" applyProtection="1">
      <alignment horizontal="center" textRotation="90"/>
      <protection locked="0"/>
    </xf>
    <xf numFmtId="0" fontId="8" fillId="0" borderId="49" xfId="0" applyFont="1" applyFill="1" applyBorder="1" applyAlignment="1" applyProtection="1">
      <alignment horizontal="center" textRotation="90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8" fillId="0" borderId="54" xfId="0" applyFont="1" applyFill="1" applyBorder="1" applyAlignment="1" applyProtection="1">
      <alignment horizontal="center" textRotation="90"/>
    </xf>
    <xf numFmtId="0" fontId="7" fillId="0" borderId="39" xfId="0" applyFont="1" applyFill="1" applyBorder="1" applyAlignment="1" applyProtection="1">
      <alignment horizontal="center" textRotation="90"/>
      <protection locked="0"/>
    </xf>
    <xf numFmtId="1" fontId="7" fillId="0" borderId="24" xfId="0" applyNumberFormat="1" applyFont="1" applyFill="1" applyBorder="1" applyAlignment="1" applyProtection="1">
      <alignment horizontal="center" textRotation="90"/>
      <protection locked="0"/>
    </xf>
    <xf numFmtId="1" fontId="7" fillId="0" borderId="61" xfId="0" applyNumberFormat="1" applyFont="1" applyFill="1" applyBorder="1" applyAlignment="1" applyProtection="1">
      <alignment horizontal="center" textRotation="90"/>
      <protection locked="0"/>
    </xf>
    <xf numFmtId="1" fontId="7" fillId="0" borderId="38" xfId="0" applyNumberFormat="1" applyFont="1" applyFill="1" applyBorder="1" applyAlignment="1" applyProtection="1">
      <alignment horizontal="center" textRotation="90"/>
      <protection locked="0"/>
    </xf>
    <xf numFmtId="0" fontId="8" fillId="0" borderId="37" xfId="0" applyFont="1" applyFill="1" applyBorder="1" applyAlignment="1" applyProtection="1">
      <alignment horizontal="center" textRotation="90"/>
      <protection locked="0"/>
    </xf>
    <xf numFmtId="0" fontId="3" fillId="0" borderId="27" xfId="0" applyFont="1" applyFill="1" applyBorder="1" applyAlignment="1" applyProtection="1">
      <alignment horizontal="center" textRotation="90"/>
      <protection locked="0"/>
    </xf>
    <xf numFmtId="0" fontId="3" fillId="0" borderId="35" xfId="0" applyFont="1" applyFill="1" applyBorder="1" applyAlignment="1" applyProtection="1">
      <alignment horizontal="center" textRotation="90"/>
      <protection locked="0"/>
    </xf>
    <xf numFmtId="0" fontId="3" fillId="0" borderId="39" xfId="0" applyFont="1" applyFill="1" applyBorder="1" applyAlignment="1" applyProtection="1">
      <alignment horizontal="center" textRotation="90"/>
      <protection locked="0"/>
    </xf>
    <xf numFmtId="1" fontId="4" fillId="0" borderId="60" xfId="0" applyNumberFormat="1" applyFont="1" applyFill="1" applyBorder="1" applyAlignment="1" applyProtection="1">
      <alignment horizontal="center" textRotation="90" wrapText="1"/>
      <protection locked="0"/>
    </xf>
    <xf numFmtId="1" fontId="4" fillId="0" borderId="55" xfId="0" applyNumberFormat="1" applyFont="1" applyFill="1" applyBorder="1" applyAlignment="1" applyProtection="1">
      <alignment horizontal="center" textRotation="90" wrapText="1"/>
      <protection locked="0"/>
    </xf>
    <xf numFmtId="1" fontId="4" fillId="0" borderId="54" xfId="0" applyNumberFormat="1" applyFont="1" applyFill="1" applyBorder="1" applyAlignment="1" applyProtection="1">
      <alignment horizontal="center" textRotation="90" wrapText="1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36" xfId="0" applyFont="1" applyFill="1" applyBorder="1" applyAlignment="1" applyProtection="1">
      <alignment horizontal="center"/>
      <protection locked="0"/>
    </xf>
    <xf numFmtId="0" fontId="1" fillId="0" borderId="52" xfId="0" applyFont="1" applyFill="1" applyBorder="1" applyAlignment="1" applyProtection="1">
      <alignment horizontal="center"/>
      <protection locked="0"/>
    </xf>
    <xf numFmtId="16" fontId="19" fillId="0" borderId="56" xfId="0" applyNumberFormat="1" applyFont="1" applyFill="1" applyBorder="1" applyAlignment="1" applyProtection="1">
      <alignment horizontal="center"/>
      <protection locked="0"/>
    </xf>
    <xf numFmtId="16" fontId="19" fillId="0" borderId="57" xfId="0" applyNumberFormat="1" applyFont="1" applyFill="1" applyBorder="1" applyAlignment="1" applyProtection="1">
      <alignment horizontal="center"/>
      <protection locked="0"/>
    </xf>
    <xf numFmtId="16" fontId="19" fillId="0" borderId="58" xfId="0" applyNumberFormat="1" applyFont="1" applyFill="1" applyBorder="1" applyAlignment="1" applyProtection="1">
      <alignment horizontal="center"/>
      <protection locked="0"/>
    </xf>
    <xf numFmtId="16" fontId="19" fillId="0" borderId="68" xfId="0" applyNumberFormat="1" applyFont="1" applyFill="1" applyBorder="1" applyAlignment="1" applyProtection="1">
      <alignment horizontal="center"/>
      <protection locked="0"/>
    </xf>
    <xf numFmtId="16" fontId="19" fillId="0" borderId="50" xfId="0" applyNumberFormat="1" applyFont="1" applyFill="1" applyBorder="1" applyAlignment="1" applyProtection="1">
      <alignment horizontal="center"/>
      <protection locked="0"/>
    </xf>
    <xf numFmtId="16" fontId="19" fillId="0" borderId="5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4" fontId="8" fillId="0" borderId="3" xfId="0" applyNumberFormat="1" applyFont="1" applyFill="1" applyBorder="1" applyAlignment="1" applyProtection="1">
      <alignment horizontal="center" textRotation="90"/>
      <protection locked="0"/>
    </xf>
    <xf numFmtId="14" fontId="8" fillId="0" borderId="6" xfId="0" applyNumberFormat="1" applyFont="1" applyFill="1" applyBorder="1" applyAlignment="1" applyProtection="1">
      <alignment horizontal="center" textRotation="90"/>
      <protection locked="0"/>
    </xf>
    <xf numFmtId="14" fontId="8" fillId="0" borderId="40" xfId="0" applyNumberFormat="1" applyFont="1" applyFill="1" applyBorder="1" applyAlignment="1" applyProtection="1">
      <alignment horizontal="center" textRotation="90"/>
      <protection locked="0"/>
    </xf>
    <xf numFmtId="14" fontId="8" fillId="0" borderId="4" xfId="0" applyNumberFormat="1" applyFont="1" applyFill="1" applyBorder="1" applyAlignment="1" applyProtection="1">
      <alignment horizontal="center" textRotation="90"/>
      <protection locked="0"/>
    </xf>
    <xf numFmtId="14" fontId="8" fillId="0" borderId="7" xfId="0" applyNumberFormat="1" applyFont="1" applyFill="1" applyBorder="1" applyAlignment="1" applyProtection="1">
      <alignment horizontal="center" textRotation="90"/>
      <protection locked="0"/>
    </xf>
    <xf numFmtId="14" fontId="8" fillId="0" borderId="34" xfId="0" applyNumberFormat="1" applyFont="1" applyFill="1" applyBorder="1" applyAlignment="1" applyProtection="1">
      <alignment horizontal="center" textRotation="90"/>
      <protection locked="0"/>
    </xf>
    <xf numFmtId="0" fontId="1" fillId="0" borderId="23" xfId="0" applyFont="1" applyFill="1" applyBorder="1" applyAlignment="1" applyProtection="1">
      <alignment horizontal="center" textRotation="90"/>
      <protection locked="0"/>
    </xf>
    <xf numFmtId="0" fontId="1" fillId="0" borderId="42" xfId="0" applyFont="1" applyFill="1" applyBorder="1" applyAlignment="1" applyProtection="1">
      <alignment horizontal="center" textRotation="90"/>
      <protection locked="0"/>
    </xf>
    <xf numFmtId="0" fontId="1" fillId="0" borderId="50" xfId="0" applyFont="1" applyFill="1" applyBorder="1" applyAlignment="1" applyProtection="1">
      <alignment horizontal="center"/>
      <protection locked="0"/>
    </xf>
    <xf numFmtId="0" fontId="8" fillId="0" borderId="60" xfId="0" applyFont="1" applyFill="1" applyBorder="1" applyAlignment="1" applyProtection="1">
      <alignment horizontal="center" textRotation="90"/>
      <protection locked="0"/>
    </xf>
    <xf numFmtId="0" fontId="8" fillId="0" borderId="55" xfId="0" applyFont="1" applyFill="1" applyBorder="1" applyAlignment="1" applyProtection="1">
      <alignment horizontal="center" textRotation="90"/>
      <protection locked="0"/>
    </xf>
    <xf numFmtId="0" fontId="8" fillId="0" borderId="27" xfId="0" applyFont="1" applyFill="1" applyBorder="1" applyAlignment="1" applyProtection="1">
      <alignment horizontal="center" textRotation="90"/>
      <protection locked="0"/>
    </xf>
    <xf numFmtId="0" fontId="8" fillId="0" borderId="35" xfId="0" applyFont="1" applyFill="1" applyBorder="1" applyAlignment="1" applyProtection="1">
      <alignment horizontal="center" textRotation="90"/>
      <protection locked="0"/>
    </xf>
    <xf numFmtId="0" fontId="8" fillId="0" borderId="39" xfId="0" applyFont="1" applyFill="1" applyBorder="1" applyAlignment="1" applyProtection="1">
      <alignment horizontal="center" textRotation="90"/>
      <protection locked="0"/>
    </xf>
    <xf numFmtId="0" fontId="8" fillId="0" borderId="24" xfId="0" applyFont="1" applyFill="1" applyBorder="1" applyAlignment="1" applyProtection="1">
      <alignment horizontal="center" textRotation="90"/>
      <protection locked="0"/>
    </xf>
    <xf numFmtId="0" fontId="8" fillId="0" borderId="61" xfId="0" applyFont="1" applyFill="1" applyBorder="1" applyAlignment="1" applyProtection="1">
      <alignment horizontal="center" textRotation="90"/>
      <protection locked="0"/>
    </xf>
    <xf numFmtId="0" fontId="8" fillId="0" borderId="38" xfId="0" applyFont="1" applyFill="1" applyBorder="1" applyAlignment="1" applyProtection="1">
      <alignment horizontal="center" textRotation="90"/>
      <protection locked="0"/>
    </xf>
    <xf numFmtId="14" fontId="20" fillId="0" borderId="2" xfId="0" applyNumberFormat="1" applyFont="1" applyFill="1" applyBorder="1" applyAlignment="1" applyProtection="1">
      <alignment horizontal="center" textRotation="90"/>
      <protection locked="0"/>
    </xf>
    <xf numFmtId="14" fontId="20" fillId="0" borderId="5" xfId="0" applyNumberFormat="1" applyFont="1" applyFill="1" applyBorder="1" applyAlignment="1" applyProtection="1">
      <alignment horizontal="center" textRotation="90"/>
      <protection locked="0"/>
    </xf>
    <xf numFmtId="14" fontId="20" fillId="0" borderId="41" xfId="0" applyNumberFormat="1" applyFont="1" applyFill="1" applyBorder="1" applyAlignment="1" applyProtection="1">
      <alignment horizontal="center" textRotation="90"/>
      <protection locked="0"/>
    </xf>
    <xf numFmtId="0" fontId="7" fillId="3" borderId="46" xfId="0" applyFont="1" applyFill="1" applyBorder="1" applyAlignment="1" applyProtection="1">
      <alignment horizontal="center" textRotation="90"/>
      <protection locked="0"/>
    </xf>
    <xf numFmtId="0" fontId="7" fillId="0" borderId="38" xfId="0" applyFont="1" applyFill="1" applyBorder="1" applyAlignment="1" applyProtection="1">
      <alignment horizontal="center" textRotation="90"/>
      <protection locked="0"/>
    </xf>
    <xf numFmtId="0" fontId="7" fillId="0" borderId="37" xfId="0" applyFont="1" applyFill="1" applyBorder="1" applyAlignment="1" applyProtection="1">
      <alignment horizontal="center" textRotation="90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3" fillId="0" borderId="60" xfId="0" applyNumberFormat="1" applyFont="1" applyFill="1" applyBorder="1" applyAlignment="1" applyProtection="1">
      <alignment horizontal="center" textRotation="90"/>
      <protection locked="0"/>
    </xf>
    <xf numFmtId="0" fontId="24" fillId="0" borderId="55" xfId="0" applyFont="1" applyBorder="1" applyAlignment="1"/>
    <xf numFmtId="1" fontId="3" fillId="0" borderId="55" xfId="0" applyNumberFormat="1" applyFont="1" applyFill="1" applyBorder="1" applyAlignment="1" applyProtection="1">
      <alignment horizontal="center" textRotation="90"/>
      <protection locked="0"/>
    </xf>
    <xf numFmtId="0" fontId="7" fillId="3" borderId="2" xfId="0" applyFont="1" applyFill="1" applyBorder="1" applyAlignment="1" applyProtection="1">
      <alignment horizontal="center" textRotation="90"/>
      <protection locked="0"/>
    </xf>
    <xf numFmtId="0" fontId="7" fillId="3" borderId="5" xfId="0" applyFont="1" applyFill="1" applyBorder="1" applyAlignment="1" applyProtection="1">
      <alignment horizontal="center" textRotation="90"/>
      <protection locked="0"/>
    </xf>
    <xf numFmtId="0" fontId="7" fillId="3" borderId="3" xfId="0" applyFont="1" applyFill="1" applyBorder="1" applyAlignment="1" applyProtection="1">
      <alignment horizontal="center" textRotation="90"/>
      <protection locked="0"/>
    </xf>
    <xf numFmtId="0" fontId="7" fillId="3" borderId="6" xfId="0" applyFont="1" applyFill="1" applyBorder="1" applyAlignment="1" applyProtection="1">
      <alignment horizontal="center" textRotation="90"/>
      <protection locked="0"/>
    </xf>
    <xf numFmtId="0" fontId="7" fillId="3" borderId="4" xfId="0" applyFont="1" applyFill="1" applyBorder="1" applyAlignment="1" applyProtection="1">
      <alignment horizontal="center" textRotation="90"/>
      <protection locked="0"/>
    </xf>
    <xf numFmtId="0" fontId="7" fillId="3" borderId="7" xfId="0" applyFont="1" applyFill="1" applyBorder="1" applyAlignment="1" applyProtection="1">
      <alignment horizontal="center" textRotation="90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/>
  <dimension ref="A1:BW109"/>
  <sheetViews>
    <sheetView showZeros="0" tabSelected="1" topLeftCell="A2" zoomScale="98" zoomScaleNormal="98" workbookViewId="0">
      <selection activeCell="U37" sqref="U37"/>
    </sheetView>
  </sheetViews>
  <sheetFormatPr defaultRowHeight="13.5" customHeight="1"/>
  <cols>
    <col min="1" max="1" width="3.42578125" style="62" customWidth="1"/>
    <col min="2" max="2" width="3.7109375" style="320" customWidth="1"/>
    <col min="3" max="3" width="15.28515625" style="320" customWidth="1"/>
    <col min="4" max="4" width="4.28515625" style="358" customWidth="1"/>
    <col min="5" max="5" width="5.140625" style="359" customWidth="1"/>
    <col min="6" max="10" width="5.140625" style="320" customWidth="1"/>
    <col min="11" max="11" width="5.140625" style="361" customWidth="1"/>
    <col min="12" max="13" width="5.5703125" style="361" customWidth="1"/>
    <col min="14" max="18" width="3.5703125" style="62" customWidth="1"/>
    <col min="19" max="21" width="5" style="62" customWidth="1"/>
    <col min="22" max="22" width="4.85546875" style="586" customWidth="1"/>
    <col min="23" max="28" width="4.28515625" style="62" customWidth="1"/>
    <col min="29" max="29" width="4.7109375" style="62" customWidth="1"/>
    <col min="30" max="31" width="4" style="423" customWidth="1"/>
    <col min="32" max="32" width="3.7109375" style="62" customWidth="1"/>
    <col min="33" max="33" width="4.28515625" style="62" customWidth="1"/>
    <col min="34" max="34" width="4" style="62" customWidth="1"/>
    <col min="35" max="35" width="4.5703125" style="598" customWidth="1"/>
    <col min="36" max="36" width="4.5703125" style="61" customWidth="1"/>
    <col min="37" max="38" width="4.28515625" style="61" customWidth="1"/>
    <col min="39" max="39" width="4.42578125" style="61" customWidth="1"/>
    <col min="40" max="40" width="4.7109375" style="61" customWidth="1"/>
    <col min="41" max="41" width="4.140625" style="61" customWidth="1"/>
    <col min="42" max="42" width="4.42578125" style="61" customWidth="1"/>
    <col min="43" max="44" width="5" style="61" customWidth="1"/>
    <col min="45" max="47" width="5" style="431" customWidth="1"/>
    <col min="48" max="48" width="5.140625" style="61" customWidth="1"/>
    <col min="49" max="50" width="4.42578125" style="431" customWidth="1"/>
    <col min="51" max="52" width="6.28515625" style="431" customWidth="1"/>
    <col min="53" max="53" width="5.85546875" style="431" customWidth="1"/>
    <col min="54" max="55" width="5.85546875" style="61" customWidth="1"/>
    <col min="56" max="56" width="9.140625" style="61"/>
    <col min="57" max="57" width="9.140625" style="700"/>
    <col min="58" max="65" width="9.140625" style="61"/>
    <col min="66" max="73" width="9.140625" style="75"/>
    <col min="74" max="16384" width="9.140625" style="320"/>
  </cols>
  <sheetData>
    <row r="1" spans="1:75" s="62" customFormat="1" ht="13.5" customHeight="1" thickBot="1">
      <c r="B1" s="520"/>
      <c r="C1" s="523" t="s">
        <v>35</v>
      </c>
      <c r="D1" s="743" t="s">
        <v>256</v>
      </c>
      <c r="E1" s="745" t="s">
        <v>41</v>
      </c>
      <c r="F1" s="759" t="s">
        <v>5</v>
      </c>
      <c r="G1" s="753"/>
      <c r="H1" s="753"/>
      <c r="I1" s="753"/>
      <c r="J1" s="753"/>
      <c r="K1" s="753"/>
      <c r="L1" s="754"/>
      <c r="M1" s="435"/>
      <c r="N1" s="740" t="s">
        <v>274</v>
      </c>
      <c r="O1" s="741"/>
      <c r="P1" s="741"/>
      <c r="Q1" s="741"/>
      <c r="R1" s="741"/>
      <c r="S1" s="753"/>
      <c r="T1" s="753"/>
      <c r="U1" s="754"/>
      <c r="V1" s="759" t="s">
        <v>43</v>
      </c>
      <c r="W1" s="753"/>
      <c r="X1" s="753"/>
      <c r="Y1" s="753"/>
      <c r="Z1" s="753"/>
      <c r="AA1" s="753"/>
      <c r="AB1" s="753"/>
      <c r="AC1" s="740" t="s">
        <v>24</v>
      </c>
      <c r="AD1" s="741"/>
      <c r="AE1" s="741"/>
      <c r="AF1" s="741"/>
      <c r="AG1" s="742"/>
      <c r="AH1" s="737" t="s">
        <v>77</v>
      </c>
      <c r="AI1" s="598"/>
      <c r="AJ1" s="61"/>
      <c r="AK1" s="61"/>
      <c r="AL1" s="61"/>
      <c r="AM1" s="61"/>
      <c r="AN1" s="61"/>
      <c r="AO1" s="61"/>
      <c r="AP1" s="61"/>
      <c r="AQ1" s="61"/>
      <c r="AR1" s="61"/>
      <c r="AS1" s="431"/>
      <c r="AT1" s="431"/>
      <c r="AU1" s="431"/>
      <c r="AV1" s="61"/>
      <c r="AW1" s="431"/>
      <c r="AX1" s="431"/>
      <c r="BA1" s="431"/>
      <c r="BB1" s="61"/>
      <c r="BC1" s="61"/>
      <c r="BD1" s="61"/>
      <c r="BE1" s="700"/>
      <c r="BF1" s="61"/>
      <c r="BG1" s="61"/>
      <c r="BH1" s="61"/>
      <c r="BI1" s="61"/>
      <c r="BJ1" s="61"/>
      <c r="BK1" s="61"/>
      <c r="BL1" s="61"/>
      <c r="BM1" s="684"/>
      <c r="BN1" s="684"/>
      <c r="BO1" s="684"/>
      <c r="BP1" s="684"/>
      <c r="BQ1" s="684"/>
      <c r="BR1" s="684"/>
      <c r="BS1" s="684"/>
      <c r="BT1" s="684"/>
      <c r="BU1" s="684"/>
      <c r="BV1" s="684"/>
      <c r="BW1" s="684"/>
    </row>
    <row r="2" spans="1:75" s="62" customFormat="1" ht="13.5" customHeight="1" thickBot="1">
      <c r="B2" s="521"/>
      <c r="C2" s="522" t="s">
        <v>87</v>
      </c>
      <c r="D2" s="744"/>
      <c r="E2" s="746"/>
      <c r="F2" s="760" t="s">
        <v>34</v>
      </c>
      <c r="G2" s="761"/>
      <c r="H2" s="762"/>
      <c r="I2" s="760" t="s">
        <v>30</v>
      </c>
      <c r="J2" s="761"/>
      <c r="K2" s="762"/>
      <c r="L2" s="763" t="s">
        <v>251</v>
      </c>
      <c r="M2" s="730" t="s">
        <v>270</v>
      </c>
      <c r="N2" s="749" t="s">
        <v>2</v>
      </c>
      <c r="O2" s="728" t="s">
        <v>3</v>
      </c>
      <c r="P2" s="728" t="s">
        <v>259</v>
      </c>
      <c r="Q2" s="728" t="s">
        <v>260</v>
      </c>
      <c r="R2" s="751" t="s">
        <v>261</v>
      </c>
      <c r="S2" s="755" t="s">
        <v>303</v>
      </c>
      <c r="T2" s="757" t="s">
        <v>272</v>
      </c>
      <c r="U2" s="747" t="s">
        <v>76</v>
      </c>
      <c r="V2" s="719" t="s">
        <v>297</v>
      </c>
      <c r="W2" s="722" t="s">
        <v>262</v>
      </c>
      <c r="X2" s="722" t="s">
        <v>263</v>
      </c>
      <c r="Y2" s="722" t="s">
        <v>33</v>
      </c>
      <c r="Z2" s="725" t="s">
        <v>264</v>
      </c>
      <c r="AA2" s="708" t="s">
        <v>305</v>
      </c>
      <c r="AB2" s="708" t="s">
        <v>266</v>
      </c>
      <c r="AC2" s="713" t="s">
        <v>89</v>
      </c>
      <c r="AD2" s="765">
        <v>40885</v>
      </c>
      <c r="AE2" s="716">
        <v>40906</v>
      </c>
      <c r="AF2" s="722" t="s">
        <v>84</v>
      </c>
      <c r="AG2" s="734" t="s">
        <v>25</v>
      </c>
      <c r="AH2" s="738"/>
      <c r="AI2" s="598"/>
      <c r="AJ2" s="61"/>
      <c r="AK2" s="61"/>
      <c r="AL2" s="61"/>
      <c r="AM2" s="61"/>
      <c r="AN2" s="61"/>
      <c r="AO2" s="61"/>
      <c r="AP2" s="61"/>
      <c r="AQ2" s="61"/>
      <c r="AR2" s="61"/>
      <c r="AS2" s="431"/>
      <c r="AT2" s="431"/>
      <c r="AU2" s="431"/>
      <c r="AV2" s="61"/>
      <c r="AW2" s="431"/>
      <c r="AX2" s="431"/>
      <c r="AY2" s="433"/>
      <c r="AZ2" s="433"/>
      <c r="BA2" s="768" t="s">
        <v>320</v>
      </c>
      <c r="BB2" s="768"/>
      <c r="BC2" s="768"/>
      <c r="BD2" s="768"/>
      <c r="BE2" s="768"/>
      <c r="BF2" s="768"/>
      <c r="BG2" s="768"/>
      <c r="BH2" s="768"/>
      <c r="BI2" s="768"/>
      <c r="BJ2" s="768"/>
      <c r="BK2" s="768"/>
      <c r="BL2" s="61"/>
      <c r="BM2" s="684"/>
      <c r="BN2" s="684"/>
      <c r="BO2" s="684"/>
      <c r="BP2" s="684"/>
      <c r="BQ2" s="684"/>
      <c r="BR2" s="684"/>
      <c r="BS2" s="684"/>
      <c r="BT2" s="684"/>
      <c r="BU2" s="684"/>
      <c r="BV2" s="684"/>
      <c r="BW2" s="684"/>
    </row>
    <row r="3" spans="1:75" s="62" customFormat="1" ht="63.75" customHeight="1" thickBot="1">
      <c r="B3" s="124"/>
      <c r="C3" s="594">
        <v>40892</v>
      </c>
      <c r="D3" s="744"/>
      <c r="E3" s="746"/>
      <c r="F3" s="525" t="s">
        <v>298</v>
      </c>
      <c r="G3" s="526" t="s">
        <v>299</v>
      </c>
      <c r="H3" s="548" t="s">
        <v>300</v>
      </c>
      <c r="I3" s="525" t="s">
        <v>301</v>
      </c>
      <c r="J3" s="526" t="s">
        <v>302</v>
      </c>
      <c r="K3" s="519" t="s">
        <v>257</v>
      </c>
      <c r="L3" s="764"/>
      <c r="M3" s="731"/>
      <c r="N3" s="750"/>
      <c r="O3" s="729"/>
      <c r="P3" s="729"/>
      <c r="Q3" s="729"/>
      <c r="R3" s="752"/>
      <c r="S3" s="756"/>
      <c r="T3" s="758"/>
      <c r="U3" s="748"/>
      <c r="V3" s="720"/>
      <c r="W3" s="723"/>
      <c r="X3" s="723"/>
      <c r="Y3" s="723"/>
      <c r="Z3" s="726"/>
      <c r="AA3" s="709"/>
      <c r="AB3" s="709"/>
      <c r="AC3" s="714"/>
      <c r="AD3" s="766"/>
      <c r="AE3" s="717"/>
      <c r="AF3" s="723"/>
      <c r="AG3" s="735"/>
      <c r="AH3" s="738"/>
      <c r="AI3" s="610" t="s">
        <v>306</v>
      </c>
      <c r="AJ3" s="706" t="s">
        <v>252</v>
      </c>
      <c r="AK3" s="710" t="s">
        <v>82</v>
      </c>
      <c r="AL3" s="711"/>
      <c r="AM3" s="711"/>
      <c r="AN3" s="711"/>
      <c r="AO3" s="711"/>
      <c r="AP3" s="711"/>
      <c r="AQ3" s="711"/>
      <c r="AR3" s="711"/>
      <c r="AS3" s="711"/>
      <c r="AT3" s="711"/>
      <c r="AU3" s="712"/>
      <c r="AV3" s="705" t="s">
        <v>81</v>
      </c>
      <c r="AW3" s="705" t="s">
        <v>254</v>
      </c>
      <c r="AX3" s="705" t="s">
        <v>253</v>
      </c>
      <c r="AY3" s="705" t="s">
        <v>255</v>
      </c>
      <c r="AZ3" s="705" t="s">
        <v>314</v>
      </c>
      <c r="BA3" s="776" t="s">
        <v>307</v>
      </c>
      <c r="BB3" s="776"/>
      <c r="BC3" s="776"/>
      <c r="BD3" s="691" t="s">
        <v>323</v>
      </c>
      <c r="BE3" s="691" t="s">
        <v>324</v>
      </c>
      <c r="BF3" s="691" t="s">
        <v>312</v>
      </c>
      <c r="BG3" s="772" t="s">
        <v>315</v>
      </c>
      <c r="BH3" s="691" t="s">
        <v>316</v>
      </c>
      <c r="BI3" s="691" t="s">
        <v>317</v>
      </c>
      <c r="BJ3" s="691" t="s">
        <v>318</v>
      </c>
      <c r="BK3" s="691" t="s">
        <v>319</v>
      </c>
      <c r="BL3" s="61"/>
      <c r="BM3" s="684"/>
      <c r="BN3" s="684"/>
      <c r="BO3" s="684"/>
      <c r="BP3" s="684"/>
      <c r="BQ3" s="684"/>
      <c r="BR3" s="684"/>
      <c r="BS3" s="684"/>
      <c r="BT3" s="684"/>
      <c r="BU3" s="684"/>
      <c r="BV3" s="684"/>
      <c r="BW3" s="684"/>
    </row>
    <row r="4" spans="1:75" s="62" customFormat="1" ht="13.5" customHeight="1" thickBot="1">
      <c r="B4" s="57"/>
      <c r="C4" s="518" t="s">
        <v>288</v>
      </c>
      <c r="D4" s="129" t="s">
        <v>22</v>
      </c>
      <c r="E4" s="129" t="s">
        <v>23</v>
      </c>
      <c r="F4" s="438" t="s">
        <v>12</v>
      </c>
      <c r="G4" s="212" t="s">
        <v>13</v>
      </c>
      <c r="H4" s="59" t="s">
        <v>14</v>
      </c>
      <c r="I4" s="114" t="s">
        <v>15</v>
      </c>
      <c r="J4" s="213" t="s">
        <v>16</v>
      </c>
      <c r="K4" s="111" t="s">
        <v>17</v>
      </c>
      <c r="L4" s="117" t="s">
        <v>18</v>
      </c>
      <c r="M4" s="446" t="s">
        <v>19</v>
      </c>
      <c r="N4" s="498" t="s">
        <v>247</v>
      </c>
      <c r="O4" s="499" t="s">
        <v>20</v>
      </c>
      <c r="P4" s="499" t="s">
        <v>21</v>
      </c>
      <c r="Q4" s="499" t="s">
        <v>248</v>
      </c>
      <c r="R4" s="500" t="s">
        <v>249</v>
      </c>
      <c r="S4" s="214" t="s">
        <v>273</v>
      </c>
      <c r="T4" s="211" t="s">
        <v>26</v>
      </c>
      <c r="U4" s="111" t="s">
        <v>28</v>
      </c>
      <c r="V4" s="721"/>
      <c r="W4" s="724"/>
      <c r="X4" s="724"/>
      <c r="Y4" s="724"/>
      <c r="Z4" s="727"/>
      <c r="AA4" s="709"/>
      <c r="AB4" s="709"/>
      <c r="AC4" s="715"/>
      <c r="AD4" s="767"/>
      <c r="AE4" s="718"/>
      <c r="AF4" s="724"/>
      <c r="AG4" s="736"/>
      <c r="AH4" s="739"/>
      <c r="AI4" s="598"/>
      <c r="AJ4" s="707"/>
      <c r="AK4" s="262" t="s">
        <v>66</v>
      </c>
      <c r="AL4" s="262" t="s">
        <v>67</v>
      </c>
      <c r="AM4" s="262" t="s">
        <v>68</v>
      </c>
      <c r="AN4" s="262" t="s">
        <v>69</v>
      </c>
      <c r="AO4" s="262" t="s">
        <v>70</v>
      </c>
      <c r="AP4" s="262" t="s">
        <v>71</v>
      </c>
      <c r="AQ4" s="262" t="s">
        <v>79</v>
      </c>
      <c r="AR4" s="262" t="s">
        <v>80</v>
      </c>
      <c r="AS4" s="262" t="s">
        <v>267</v>
      </c>
      <c r="AT4" s="262" t="s">
        <v>268</v>
      </c>
      <c r="AU4" s="262" t="s">
        <v>269</v>
      </c>
      <c r="AV4" s="705"/>
      <c r="AW4" s="705"/>
      <c r="AX4" s="705"/>
      <c r="AY4" s="705"/>
      <c r="AZ4" s="705"/>
      <c r="BA4" s="674" t="s">
        <v>308</v>
      </c>
      <c r="BB4" s="674" t="s">
        <v>74</v>
      </c>
      <c r="BC4" s="676" t="s">
        <v>75</v>
      </c>
      <c r="BD4" s="437"/>
      <c r="BE4" s="437"/>
      <c r="BF4" s="437"/>
      <c r="BG4" s="773"/>
      <c r="BH4" s="769" t="s">
        <v>321</v>
      </c>
      <c r="BI4" s="770"/>
      <c r="BJ4" s="770"/>
      <c r="BK4" s="771"/>
      <c r="BL4" s="61"/>
      <c r="BM4" s="684"/>
      <c r="BN4" s="684"/>
      <c r="BO4" s="684"/>
      <c r="BP4" s="684"/>
      <c r="BQ4" s="684"/>
      <c r="BR4" s="684"/>
      <c r="BS4" s="684"/>
      <c r="BT4" s="684"/>
      <c r="BU4" s="684"/>
      <c r="BV4" s="684"/>
      <c r="BW4" s="684"/>
    </row>
    <row r="5" spans="1:75" s="62" customFormat="1" ht="13.5" customHeight="1">
      <c r="A5" s="62">
        <f>AY5</f>
        <v>2</v>
      </c>
      <c r="B5" s="628">
        <v>1</v>
      </c>
      <c r="C5" s="629" t="s">
        <v>189</v>
      </c>
      <c r="D5" s="630">
        <f t="shared" ref="D5:D12" si="0">IF(AF5=0,ROUND(E5,0),IF(AF5=1,ROUND(E5-1,0),2))</f>
        <v>2</v>
      </c>
      <c r="E5" s="504">
        <f>(F5*F14+G5*G14+H5*H14+I5*I14+J5*J14+K5*K14+L5*L14+M5*M13)/AF16</f>
        <v>2.955447444447445</v>
      </c>
      <c r="F5" s="631">
        <v>4</v>
      </c>
      <c r="G5" s="632">
        <v>3</v>
      </c>
      <c r="H5" s="633">
        <v>3.4</v>
      </c>
      <c r="I5" s="634">
        <v>2</v>
      </c>
      <c r="J5" s="635">
        <v>2</v>
      </c>
      <c r="K5" s="633">
        <f>2+V5*3.4/37</f>
        <v>3.4702702702702704</v>
      </c>
      <c r="L5" s="582">
        <f>(N5*N14+O5*O14+P5*P14+Q5*Q14+R5*R14+S5*S14+T5*T14+U5*U14)/AC15</f>
        <v>1.7045164835164834</v>
      </c>
      <c r="M5" s="582">
        <v>4</v>
      </c>
      <c r="N5" s="636"/>
      <c r="O5" s="636">
        <v>3</v>
      </c>
      <c r="P5" s="636">
        <v>3</v>
      </c>
      <c r="Q5" s="636"/>
      <c r="R5" s="637"/>
      <c r="S5" s="462">
        <f>2+(W5+2*AA5+2*AB5)*3.4/25</f>
        <v>3.7679999999999998</v>
      </c>
      <c r="T5" s="638">
        <f>5-X5*2/7</f>
        <v>3.2857142857142856</v>
      </c>
      <c r="U5" s="639">
        <f>2.7*(1+(Y5+Z5)/20)</f>
        <v>3.105</v>
      </c>
      <c r="V5" s="462">
        <v>16</v>
      </c>
      <c r="W5" s="640">
        <v>13</v>
      </c>
      <c r="X5" s="640">
        <v>6</v>
      </c>
      <c r="Y5" s="640"/>
      <c r="Z5" s="640">
        <v>3</v>
      </c>
      <c r="AA5" s="640"/>
      <c r="AB5" s="641"/>
      <c r="AC5" s="642">
        <f t="shared" ref="AC5:AC12" si="1">IF(D5&gt;2.5,0,1)</f>
        <v>1</v>
      </c>
      <c r="AD5" s="643">
        <v>10</v>
      </c>
      <c r="AE5" s="638">
        <v>5</v>
      </c>
      <c r="AF5" s="496">
        <f t="shared" ref="AF5:AF12" si="2">AJ5</f>
        <v>5</v>
      </c>
      <c r="AG5" s="497">
        <f t="shared" ref="AG5:AG12" si="3">AF5-AD5</f>
        <v>-5</v>
      </c>
      <c r="AH5" s="628">
        <v>40</v>
      </c>
      <c r="AI5" s="376"/>
      <c r="AJ5" s="644">
        <f>SUM(AK5:AU5)</f>
        <v>5</v>
      </c>
      <c r="AK5" s="645">
        <f t="shared" ref="AK5:AK12" si="4">IF(F5&lt;2.6,1,0)</f>
        <v>0</v>
      </c>
      <c r="AL5" s="496">
        <f t="shared" ref="AL5:AL12" si="5">IF(G5&lt;2.6,1,0)</f>
        <v>0</v>
      </c>
      <c r="AM5" s="497">
        <f t="shared" ref="AM5:AM12" si="6">IF(H5&lt;2.6,1,0)</f>
        <v>0</v>
      </c>
      <c r="AN5" s="646">
        <f t="shared" ref="AN5:AN12" si="7">IF(I5&lt;2.6,1,0)</f>
        <v>1</v>
      </c>
      <c r="AO5" s="496">
        <f t="shared" ref="AO5:AO12" si="8">IF(K5&lt;2.6,1,0)</f>
        <v>0</v>
      </c>
      <c r="AP5" s="497">
        <f t="shared" ref="AP5:AP12" si="9">IF(J5&lt;2.6,1,0)</f>
        <v>1</v>
      </c>
      <c r="AQ5" s="495">
        <f>IF(N5&lt;2.6,1,0)</f>
        <v>1</v>
      </c>
      <c r="AR5" s="496">
        <f t="shared" ref="AR5" si="10">IF(O5&lt;2.6,1,0)</f>
        <v>0</v>
      </c>
      <c r="AS5" s="496">
        <f t="shared" ref="AS5" si="11">IF(P5&lt;2.6,1,0)</f>
        <v>0</v>
      </c>
      <c r="AT5" s="496">
        <f t="shared" ref="AT5" si="12">IF(Q5&lt;2.6,1,0)</f>
        <v>1</v>
      </c>
      <c r="AU5" s="497">
        <f t="shared" ref="AU5" si="13">IF(R5&lt;2.6,1,0)</f>
        <v>1</v>
      </c>
      <c r="AV5" s="317">
        <f>SUM(AQ5:AU5)</f>
        <v>3</v>
      </c>
      <c r="AW5" s="622">
        <f t="shared" ref="AW5:AW31" si="14">SUM(AK5:AM5)</f>
        <v>0</v>
      </c>
      <c r="AX5" s="329">
        <f t="shared" ref="AX5:AX31" si="15">SUM(AN5:AP5)</f>
        <v>2</v>
      </c>
      <c r="AY5" s="622">
        <f>SUM(AW5:AX5)</f>
        <v>2</v>
      </c>
      <c r="AZ5" s="622">
        <f>SUM(AV5:AX5)</f>
        <v>5</v>
      </c>
      <c r="BA5" s="437">
        <v>1</v>
      </c>
      <c r="BB5" s="437">
        <v>1</v>
      </c>
      <c r="BC5" s="437">
        <v>1</v>
      </c>
      <c r="BD5" s="690">
        <f>SUM(F5:H5)/3</f>
        <v>3.4666666666666668</v>
      </c>
      <c r="BE5" s="690">
        <f>SUM(I5:K5)/3</f>
        <v>2.49009009009009</v>
      </c>
      <c r="BF5" s="620">
        <f>SUM(N5:R5)/5</f>
        <v>1.2</v>
      </c>
      <c r="BG5" s="773"/>
      <c r="BH5" s="437">
        <f>IF(D5=5,1,0)</f>
        <v>0</v>
      </c>
      <c r="BI5" s="437">
        <f>IF(D5=4,1,0)</f>
        <v>0</v>
      </c>
      <c r="BJ5" s="437">
        <f>IF(D5=3,1,0)</f>
        <v>0</v>
      </c>
      <c r="BK5" s="437">
        <f>IF(D5=2,1,0)</f>
        <v>1</v>
      </c>
      <c r="BL5" s="431"/>
      <c r="BM5" s="431"/>
      <c r="BN5" s="684"/>
      <c r="BO5" s="684"/>
      <c r="BP5" s="684"/>
      <c r="BQ5" s="684"/>
      <c r="BR5" s="684"/>
      <c r="BS5" s="684"/>
      <c r="BT5" s="684"/>
      <c r="BU5" s="684"/>
      <c r="BV5" s="684"/>
      <c r="BW5" s="684"/>
    </row>
    <row r="6" spans="1:75" ht="13.5" customHeight="1">
      <c r="A6" s="62">
        <f t="shared" ref="A6:A12" si="16">AY6</f>
        <v>1</v>
      </c>
      <c r="B6" s="370" t="s">
        <v>148</v>
      </c>
      <c r="C6" s="544" t="s">
        <v>190</v>
      </c>
      <c r="D6" s="298">
        <f t="shared" si="0"/>
        <v>2</v>
      </c>
      <c r="E6" s="491">
        <f t="shared" ref="E6:E12" si="17">(F6*F17+G6*G17+H6*H17+I6*I17+J6*J17+K6*K17+L6*L17+M6*M16)/AF19</f>
        <v>3.2839465129465126</v>
      </c>
      <c r="F6" s="302">
        <v>3.7</v>
      </c>
      <c r="G6" s="300">
        <v>3.4</v>
      </c>
      <c r="H6" s="301">
        <v>4</v>
      </c>
      <c r="I6" s="373">
        <v>3.4</v>
      </c>
      <c r="J6" s="303">
        <v>2</v>
      </c>
      <c r="K6" s="301">
        <f t="shared" ref="K6:K12" si="18">2+V6*3.4/37</f>
        <v>4.2513513513513512</v>
      </c>
      <c r="L6" s="373">
        <f t="shared" ref="L6:L12" si="19">(N6*N17+O6*O17+P6*P17+Q6*Q17+R6*R17+S6*S17+T6*T17+U6*U17)/AC18</f>
        <v>0.99638461538461542</v>
      </c>
      <c r="M6" s="299">
        <v>4</v>
      </c>
      <c r="N6" s="304"/>
      <c r="O6" s="304"/>
      <c r="P6" s="304"/>
      <c r="Q6" s="304"/>
      <c r="R6" s="602"/>
      <c r="S6" s="302">
        <f t="shared" ref="S6:S12" si="20">2+(W6+2*AA6+2*AB6)*3.4/25</f>
        <v>3.7679999999999998</v>
      </c>
      <c r="T6" s="550">
        <f t="shared" ref="T6:T12" si="21">5-X6*2/7</f>
        <v>5</v>
      </c>
      <c r="U6" s="605">
        <f t="shared" ref="U6:U12" si="22">2.7*(1+(Y6+Z6)/20)</f>
        <v>4.1850000000000005</v>
      </c>
      <c r="V6" s="302">
        <v>24.5</v>
      </c>
      <c r="W6" s="305">
        <v>13</v>
      </c>
      <c r="X6" s="305"/>
      <c r="Y6" s="305">
        <v>7</v>
      </c>
      <c r="Z6" s="305">
        <v>4</v>
      </c>
      <c r="AA6" s="305"/>
      <c r="AB6" s="453"/>
      <c r="AC6" s="299">
        <f t="shared" si="1"/>
        <v>1</v>
      </c>
      <c r="AD6" s="308">
        <v>6</v>
      </c>
      <c r="AE6" s="304">
        <v>6</v>
      </c>
      <c r="AF6" s="309">
        <f t="shared" si="2"/>
        <v>6</v>
      </c>
      <c r="AG6" s="310">
        <f t="shared" si="3"/>
        <v>0</v>
      </c>
      <c r="AH6" s="299">
        <f>AH5</f>
        <v>40</v>
      </c>
      <c r="AI6" s="585">
        <v>4</v>
      </c>
      <c r="AJ6" s="480">
        <f t="shared" ref="AJ6:AJ12" si="23">SUM(AK6:AU6)</f>
        <v>6</v>
      </c>
      <c r="AK6" s="313">
        <f t="shared" si="4"/>
        <v>0</v>
      </c>
      <c r="AL6" s="309">
        <f t="shared" si="5"/>
        <v>0</v>
      </c>
      <c r="AM6" s="310">
        <f t="shared" si="6"/>
        <v>0</v>
      </c>
      <c r="AN6" s="314">
        <f t="shared" si="7"/>
        <v>0</v>
      </c>
      <c r="AO6" s="309">
        <f t="shared" si="8"/>
        <v>0</v>
      </c>
      <c r="AP6" s="310">
        <f t="shared" si="9"/>
        <v>1</v>
      </c>
      <c r="AQ6" s="316">
        <f t="shared" ref="AQ6:AQ12" si="24">IF(N6&lt;2.6,1,0)</f>
        <v>1</v>
      </c>
      <c r="AR6" s="309">
        <f t="shared" ref="AR6:AR12" si="25">IF(O6&lt;2.6,1,0)</f>
        <v>1</v>
      </c>
      <c r="AS6" s="309">
        <f t="shared" ref="AS6:AS12" si="26">IF(P6&lt;2.6,1,0)</f>
        <v>1</v>
      </c>
      <c r="AT6" s="309">
        <f t="shared" ref="AT6:AT12" si="27">IF(Q6&lt;2.6,1,0)</f>
        <v>1</v>
      </c>
      <c r="AU6" s="310">
        <f t="shared" ref="AU6:AU12" si="28">IF(R6&lt;2.6,1,0)</f>
        <v>1</v>
      </c>
      <c r="AV6" s="317">
        <f t="shared" ref="AV6:AV12" si="29">SUM(AQ6:AU6)</f>
        <v>5</v>
      </c>
      <c r="AW6" s="622">
        <f t="shared" si="14"/>
        <v>0</v>
      </c>
      <c r="AX6" s="329">
        <f t="shared" si="15"/>
        <v>1</v>
      </c>
      <c r="AY6" s="622">
        <f t="shared" ref="AY6:AY12" si="30">SUM(AW6:AX6)</f>
        <v>1</v>
      </c>
      <c r="AZ6" s="622">
        <f t="shared" ref="AZ6:AZ67" si="31">SUM(AV6:AX6)</f>
        <v>6</v>
      </c>
      <c r="BA6" s="437">
        <f t="shared" ref="BA6:BA29" si="32">IF(F6&lt;2.7,1,0)</f>
        <v>0</v>
      </c>
      <c r="BB6" s="437">
        <f t="shared" ref="BB6:BB29" si="33">IF(G6&lt;2.7,1,0)</f>
        <v>0</v>
      </c>
      <c r="BC6" s="437">
        <v>1</v>
      </c>
      <c r="BD6" s="682">
        <f t="shared" ref="BD6:BD12" si="34">SUM(F6:H6)/3</f>
        <v>3.6999999999999997</v>
      </c>
      <c r="BE6" s="690">
        <f t="shared" ref="BE6:BE12" si="35">SUM(I6:K6)/3</f>
        <v>3.2171171171171173</v>
      </c>
      <c r="BF6" s="437">
        <f t="shared" ref="BF6:BF12" si="36">SUM(N6:R6)/5</f>
        <v>0</v>
      </c>
      <c r="BG6" s="773"/>
      <c r="BH6" s="437">
        <f t="shared" ref="BH6:BH12" si="37">IF(D6=5,1,0)</f>
        <v>0</v>
      </c>
      <c r="BI6" s="437">
        <f t="shared" ref="BI6:BI12" si="38">IF(D6=4,1,0)</f>
        <v>0</v>
      </c>
      <c r="BJ6" s="437">
        <f t="shared" ref="BJ6:BJ12" si="39">IF(D6=3,1,0)</f>
        <v>0</v>
      </c>
      <c r="BK6" s="437">
        <f t="shared" ref="BK6:BK12" si="40">IF(D6=2,1,0)</f>
        <v>1</v>
      </c>
      <c r="BM6" s="684"/>
      <c r="BN6" s="684"/>
      <c r="BO6" s="684"/>
      <c r="BP6" s="684"/>
      <c r="BQ6" s="684"/>
      <c r="BR6" s="684"/>
      <c r="BS6" s="684"/>
      <c r="BT6" s="684"/>
      <c r="BU6" s="684"/>
      <c r="BV6" s="684"/>
      <c r="BW6" s="684"/>
    </row>
    <row r="7" spans="1:75" ht="13.5" customHeight="1" thickBot="1">
      <c r="A7" s="597">
        <f t="shared" si="16"/>
        <v>0</v>
      </c>
      <c r="B7" s="364">
        <v>6</v>
      </c>
      <c r="C7" s="372" t="s">
        <v>246</v>
      </c>
      <c r="D7" s="321">
        <f t="shared" si="0"/>
        <v>5</v>
      </c>
      <c r="E7" s="490">
        <f t="shared" si="17"/>
        <v>4.561153954153955</v>
      </c>
      <c r="F7" s="324">
        <v>3.7</v>
      </c>
      <c r="G7" s="323">
        <v>5</v>
      </c>
      <c r="H7" s="297">
        <v>5</v>
      </c>
      <c r="I7" s="324">
        <v>4.4000000000000004</v>
      </c>
      <c r="J7" s="297">
        <v>5</v>
      </c>
      <c r="K7" s="647">
        <f t="shared" si="18"/>
        <v>3.9297297297297296</v>
      </c>
      <c r="L7" s="324">
        <f t="shared" si="19"/>
        <v>4.6280989010989009</v>
      </c>
      <c r="M7" s="322">
        <v>5</v>
      </c>
      <c r="N7" s="436">
        <v>5</v>
      </c>
      <c r="O7" s="436">
        <v>5</v>
      </c>
      <c r="P7" s="436">
        <v>5</v>
      </c>
      <c r="Q7" s="436">
        <v>4</v>
      </c>
      <c r="R7" s="601">
        <v>4</v>
      </c>
      <c r="S7" s="599">
        <f t="shared" si="20"/>
        <v>5.5359999999999996</v>
      </c>
      <c r="T7" s="436">
        <f t="shared" si="21"/>
        <v>4.7142857142857144</v>
      </c>
      <c r="U7" s="604">
        <f t="shared" si="22"/>
        <v>3.915</v>
      </c>
      <c r="V7" s="324">
        <v>21</v>
      </c>
      <c r="W7" s="437">
        <v>22</v>
      </c>
      <c r="X7" s="437">
        <v>1</v>
      </c>
      <c r="Y7" s="437"/>
      <c r="Z7" s="437">
        <v>9</v>
      </c>
      <c r="AA7" s="437">
        <v>1</v>
      </c>
      <c r="AB7" s="452">
        <v>1</v>
      </c>
      <c r="AC7" s="322">
        <f t="shared" si="1"/>
        <v>0</v>
      </c>
      <c r="AD7" s="328">
        <v>3</v>
      </c>
      <c r="AE7" s="702">
        <v>0</v>
      </c>
      <c r="AF7" s="329">
        <f t="shared" si="2"/>
        <v>0</v>
      </c>
      <c r="AG7" s="330">
        <f t="shared" si="3"/>
        <v>-3</v>
      </c>
      <c r="AH7" s="322">
        <f t="shared" ref="AH7:AH57" si="41">AH6</f>
        <v>40</v>
      </c>
      <c r="AI7" s="612"/>
      <c r="AJ7" s="479">
        <f t="shared" si="23"/>
        <v>0</v>
      </c>
      <c r="AK7" s="331">
        <f t="shared" si="4"/>
        <v>0</v>
      </c>
      <c r="AL7" s="329">
        <f t="shared" si="5"/>
        <v>0</v>
      </c>
      <c r="AM7" s="330">
        <f t="shared" si="6"/>
        <v>0</v>
      </c>
      <c r="AN7" s="317">
        <f t="shared" si="7"/>
        <v>0</v>
      </c>
      <c r="AO7" s="329">
        <f t="shared" si="8"/>
        <v>0</v>
      </c>
      <c r="AP7" s="330">
        <f t="shared" si="9"/>
        <v>0</v>
      </c>
      <c r="AQ7" s="338">
        <f t="shared" si="24"/>
        <v>0</v>
      </c>
      <c r="AR7" s="334">
        <f t="shared" si="25"/>
        <v>0</v>
      </c>
      <c r="AS7" s="334">
        <f t="shared" si="26"/>
        <v>0</v>
      </c>
      <c r="AT7" s="334">
        <f t="shared" si="27"/>
        <v>0</v>
      </c>
      <c r="AU7" s="335">
        <f t="shared" si="28"/>
        <v>0</v>
      </c>
      <c r="AV7" s="317">
        <f t="shared" si="29"/>
        <v>0</v>
      </c>
      <c r="AW7" s="622">
        <f t="shared" si="14"/>
        <v>0</v>
      </c>
      <c r="AX7" s="329">
        <f t="shared" si="15"/>
        <v>0</v>
      </c>
      <c r="AY7" s="622">
        <f t="shared" si="30"/>
        <v>0</v>
      </c>
      <c r="AZ7" s="622">
        <f t="shared" si="31"/>
        <v>0</v>
      </c>
      <c r="BA7" s="437">
        <v>1</v>
      </c>
      <c r="BB7" s="437">
        <f t="shared" si="33"/>
        <v>0</v>
      </c>
      <c r="BC7" s="437">
        <v>1</v>
      </c>
      <c r="BD7" s="682">
        <f t="shared" si="34"/>
        <v>4.5666666666666664</v>
      </c>
      <c r="BE7" s="690">
        <f t="shared" si="35"/>
        <v>4.4432432432432432</v>
      </c>
      <c r="BF7" s="437">
        <f t="shared" si="36"/>
        <v>4.5999999999999996</v>
      </c>
      <c r="BG7" s="773"/>
      <c r="BH7" s="437">
        <f t="shared" si="37"/>
        <v>1</v>
      </c>
      <c r="BI7" s="437">
        <f t="shared" si="38"/>
        <v>0</v>
      </c>
      <c r="BJ7" s="437">
        <f t="shared" si="39"/>
        <v>0</v>
      </c>
      <c r="BK7" s="437">
        <f t="shared" si="40"/>
        <v>0</v>
      </c>
      <c r="BM7" s="684"/>
      <c r="BN7" s="684"/>
      <c r="BO7" s="684"/>
      <c r="BP7" s="684"/>
      <c r="BQ7" s="684"/>
      <c r="BR7" s="684"/>
      <c r="BS7" s="684"/>
      <c r="BT7" s="684"/>
      <c r="BU7" s="684"/>
      <c r="BV7" s="684"/>
      <c r="BW7" s="684"/>
    </row>
    <row r="8" spans="1:75" ht="13.5" customHeight="1" thickBot="1">
      <c r="A8" s="597">
        <f t="shared" si="16"/>
        <v>0</v>
      </c>
      <c r="B8" s="370">
        <v>7</v>
      </c>
      <c r="C8" s="371" t="s">
        <v>245</v>
      </c>
      <c r="D8" s="298">
        <f t="shared" si="0"/>
        <v>5</v>
      </c>
      <c r="E8" s="491">
        <f t="shared" si="17"/>
        <v>4.5948221778221781</v>
      </c>
      <c r="F8" s="302">
        <v>5</v>
      </c>
      <c r="G8" s="300">
        <v>4</v>
      </c>
      <c r="H8" s="301">
        <v>4.7</v>
      </c>
      <c r="I8" s="373">
        <v>4.7</v>
      </c>
      <c r="J8" s="303">
        <v>4.7</v>
      </c>
      <c r="K8" s="616">
        <v>4</v>
      </c>
      <c r="L8" s="373">
        <f t="shared" si="19"/>
        <v>4.8930439560439565</v>
      </c>
      <c r="M8" s="299">
        <v>5</v>
      </c>
      <c r="N8" s="304">
        <v>5</v>
      </c>
      <c r="O8" s="304">
        <v>5</v>
      </c>
      <c r="P8" s="304">
        <v>5</v>
      </c>
      <c r="Q8" s="304">
        <v>5</v>
      </c>
      <c r="R8" s="602">
        <v>5</v>
      </c>
      <c r="S8" s="302">
        <f t="shared" si="20"/>
        <v>5.5359999999999996</v>
      </c>
      <c r="T8" s="304">
        <f t="shared" si="21"/>
        <v>4.4285714285714288</v>
      </c>
      <c r="U8" s="605">
        <f t="shared" si="22"/>
        <v>3.6450000000000005</v>
      </c>
      <c r="V8" s="302">
        <v>18</v>
      </c>
      <c r="W8" s="305">
        <v>24</v>
      </c>
      <c r="X8" s="305">
        <v>2</v>
      </c>
      <c r="Y8" s="305"/>
      <c r="Z8" s="305">
        <v>7</v>
      </c>
      <c r="AA8" s="305"/>
      <c r="AB8" s="453">
        <v>1</v>
      </c>
      <c r="AC8" s="299">
        <f t="shared" si="1"/>
        <v>0</v>
      </c>
      <c r="AD8" s="308">
        <v>1</v>
      </c>
      <c r="AE8" s="304">
        <v>0</v>
      </c>
      <c r="AF8" s="309">
        <f t="shared" si="2"/>
        <v>0</v>
      </c>
      <c r="AG8" s="310">
        <f t="shared" si="3"/>
        <v>-1</v>
      </c>
      <c r="AH8" s="299">
        <f t="shared" si="41"/>
        <v>40</v>
      </c>
      <c r="AI8" s="585"/>
      <c r="AJ8" s="480">
        <f t="shared" si="23"/>
        <v>0</v>
      </c>
      <c r="AK8" s="313">
        <f t="shared" si="4"/>
        <v>0</v>
      </c>
      <c r="AL8" s="309">
        <f t="shared" si="5"/>
        <v>0</v>
      </c>
      <c r="AM8" s="310">
        <f t="shared" si="6"/>
        <v>0</v>
      </c>
      <c r="AN8" s="314">
        <f t="shared" si="7"/>
        <v>0</v>
      </c>
      <c r="AO8" s="309">
        <f t="shared" si="8"/>
        <v>0</v>
      </c>
      <c r="AP8" s="310">
        <f t="shared" si="9"/>
        <v>0</v>
      </c>
      <c r="AQ8" s="316">
        <f t="shared" si="24"/>
        <v>0</v>
      </c>
      <c r="AR8" s="309">
        <f t="shared" si="25"/>
        <v>0</v>
      </c>
      <c r="AS8" s="309">
        <f t="shared" si="26"/>
        <v>0</v>
      </c>
      <c r="AT8" s="309">
        <f t="shared" si="27"/>
        <v>0</v>
      </c>
      <c r="AU8" s="310">
        <f t="shared" si="28"/>
        <v>0</v>
      </c>
      <c r="AV8" s="317">
        <f t="shared" si="29"/>
        <v>0</v>
      </c>
      <c r="AW8" s="622">
        <f t="shared" si="14"/>
        <v>0</v>
      </c>
      <c r="AX8" s="329">
        <f t="shared" si="15"/>
        <v>0</v>
      </c>
      <c r="AY8" s="622">
        <f t="shared" si="30"/>
        <v>0</v>
      </c>
      <c r="AZ8" s="622">
        <f t="shared" si="31"/>
        <v>0</v>
      </c>
      <c r="BA8" s="437">
        <v>1</v>
      </c>
      <c r="BB8" s="437">
        <f t="shared" si="33"/>
        <v>0</v>
      </c>
      <c r="BC8" s="437">
        <v>1</v>
      </c>
      <c r="BD8" s="682">
        <f t="shared" si="34"/>
        <v>4.5666666666666664</v>
      </c>
      <c r="BE8" s="690">
        <f t="shared" si="35"/>
        <v>4.4666666666666668</v>
      </c>
      <c r="BF8" s="437">
        <f t="shared" si="36"/>
        <v>5</v>
      </c>
      <c r="BG8" s="773"/>
      <c r="BH8" s="437">
        <f t="shared" si="37"/>
        <v>1</v>
      </c>
      <c r="BI8" s="437">
        <f t="shared" si="38"/>
        <v>0</v>
      </c>
      <c r="BJ8" s="437">
        <f t="shared" si="39"/>
        <v>0</v>
      </c>
      <c r="BK8" s="437">
        <f t="shared" si="40"/>
        <v>0</v>
      </c>
      <c r="BM8" s="684"/>
      <c r="BN8" s="684"/>
      <c r="BO8" s="684"/>
      <c r="BP8" s="684"/>
      <c r="BQ8" s="684"/>
      <c r="BR8" s="684"/>
      <c r="BS8" s="684"/>
      <c r="BT8" s="684"/>
      <c r="BU8" s="684"/>
      <c r="BV8" s="684"/>
      <c r="BW8" s="684"/>
    </row>
    <row r="9" spans="1:75" ht="13.5" customHeight="1">
      <c r="A9" s="62">
        <f t="shared" si="16"/>
        <v>6</v>
      </c>
      <c r="B9" s="364">
        <v>8</v>
      </c>
      <c r="C9" s="372" t="s">
        <v>191</v>
      </c>
      <c r="D9" s="321">
        <f t="shared" si="0"/>
        <v>2</v>
      </c>
      <c r="E9" s="490">
        <f t="shared" si="17"/>
        <v>1.1652817182817183</v>
      </c>
      <c r="F9" s="324">
        <v>2</v>
      </c>
      <c r="G9" s="323"/>
      <c r="H9" s="297"/>
      <c r="I9" s="324"/>
      <c r="J9" s="297">
        <v>2</v>
      </c>
      <c r="K9" s="648">
        <f t="shared" si="18"/>
        <v>2</v>
      </c>
      <c r="L9" s="324">
        <f t="shared" si="19"/>
        <v>0.81809890109890115</v>
      </c>
      <c r="M9" s="322">
        <v>3</v>
      </c>
      <c r="N9" s="436"/>
      <c r="O9" s="436"/>
      <c r="P9" s="595"/>
      <c r="Q9" s="595"/>
      <c r="R9" s="601"/>
      <c r="S9" s="599">
        <f t="shared" si="20"/>
        <v>2.8159999999999998</v>
      </c>
      <c r="T9" s="436">
        <f t="shared" si="21"/>
        <v>4.7142857142857144</v>
      </c>
      <c r="U9" s="604">
        <f t="shared" si="22"/>
        <v>3.105</v>
      </c>
      <c r="V9" s="324"/>
      <c r="W9" s="437">
        <v>6</v>
      </c>
      <c r="X9" s="437">
        <v>1</v>
      </c>
      <c r="Y9" s="437"/>
      <c r="Z9" s="437">
        <v>3</v>
      </c>
      <c r="AA9" s="437"/>
      <c r="AB9" s="452"/>
      <c r="AC9" s="322">
        <f t="shared" si="1"/>
        <v>1</v>
      </c>
      <c r="AD9" s="328">
        <v>11</v>
      </c>
      <c r="AE9" s="702">
        <v>11</v>
      </c>
      <c r="AF9" s="329">
        <f t="shared" si="2"/>
        <v>11</v>
      </c>
      <c r="AG9" s="330">
        <f t="shared" si="3"/>
        <v>0</v>
      </c>
      <c r="AH9" s="322">
        <f t="shared" si="41"/>
        <v>40</v>
      </c>
      <c r="AI9" s="612"/>
      <c r="AJ9" s="479">
        <f t="shared" si="23"/>
        <v>11</v>
      </c>
      <c r="AK9" s="331">
        <f t="shared" si="4"/>
        <v>1</v>
      </c>
      <c r="AL9" s="329">
        <f t="shared" si="5"/>
        <v>1</v>
      </c>
      <c r="AM9" s="330">
        <f t="shared" si="6"/>
        <v>1</v>
      </c>
      <c r="AN9" s="317">
        <f t="shared" si="7"/>
        <v>1</v>
      </c>
      <c r="AO9" s="329">
        <f t="shared" si="8"/>
        <v>1</v>
      </c>
      <c r="AP9" s="330">
        <f t="shared" si="9"/>
        <v>1</v>
      </c>
      <c r="AQ9" s="338">
        <f t="shared" si="24"/>
        <v>1</v>
      </c>
      <c r="AR9" s="334">
        <f t="shared" si="25"/>
        <v>1</v>
      </c>
      <c r="AS9" s="334">
        <f t="shared" si="26"/>
        <v>1</v>
      </c>
      <c r="AT9" s="334">
        <f t="shared" si="27"/>
        <v>1</v>
      </c>
      <c r="AU9" s="335">
        <f t="shared" si="28"/>
        <v>1</v>
      </c>
      <c r="AV9" s="317">
        <f t="shared" si="29"/>
        <v>5</v>
      </c>
      <c r="AW9" s="622">
        <f t="shared" si="14"/>
        <v>3</v>
      </c>
      <c r="AX9" s="329">
        <f t="shared" si="15"/>
        <v>3</v>
      </c>
      <c r="AY9" s="622">
        <f t="shared" si="30"/>
        <v>6</v>
      </c>
      <c r="AZ9" s="622">
        <f t="shared" si="31"/>
        <v>11</v>
      </c>
      <c r="BA9" s="437">
        <v>1</v>
      </c>
      <c r="BB9" s="437">
        <v>1</v>
      </c>
      <c r="BC9" s="437">
        <v>1</v>
      </c>
      <c r="BD9" s="682">
        <f t="shared" si="34"/>
        <v>0.66666666666666663</v>
      </c>
      <c r="BE9" s="690">
        <f t="shared" si="35"/>
        <v>1.3333333333333333</v>
      </c>
      <c r="BF9" s="437">
        <f t="shared" si="36"/>
        <v>0</v>
      </c>
      <c r="BG9" s="773"/>
      <c r="BH9" s="437">
        <f t="shared" si="37"/>
        <v>0</v>
      </c>
      <c r="BI9" s="437">
        <f t="shared" si="38"/>
        <v>0</v>
      </c>
      <c r="BJ9" s="437">
        <f t="shared" si="39"/>
        <v>0</v>
      </c>
      <c r="BK9" s="437">
        <f t="shared" si="40"/>
        <v>1</v>
      </c>
      <c r="BM9" s="684"/>
      <c r="BN9" s="684"/>
      <c r="BO9" s="684"/>
      <c r="BP9" s="684"/>
      <c r="BQ9" s="684"/>
      <c r="BR9" s="684"/>
      <c r="BS9" s="684"/>
      <c r="BT9" s="684"/>
      <c r="BU9" s="684"/>
      <c r="BV9" s="684"/>
      <c r="BW9" s="684"/>
    </row>
    <row r="10" spans="1:75" ht="13.5" customHeight="1">
      <c r="A10" s="597">
        <f t="shared" si="16"/>
        <v>0</v>
      </c>
      <c r="B10" s="370">
        <v>9</v>
      </c>
      <c r="C10" s="371" t="s">
        <v>192</v>
      </c>
      <c r="D10" s="298">
        <f t="shared" si="0"/>
        <v>5</v>
      </c>
      <c r="E10" s="491">
        <f t="shared" si="17"/>
        <v>4.6021627561627563</v>
      </c>
      <c r="F10" s="302">
        <v>5</v>
      </c>
      <c r="G10" s="300">
        <v>5</v>
      </c>
      <c r="H10" s="301">
        <v>4.7</v>
      </c>
      <c r="I10" s="373">
        <v>5</v>
      </c>
      <c r="J10" s="303">
        <v>2.7</v>
      </c>
      <c r="K10" s="301">
        <f t="shared" si="18"/>
        <v>4.8027027027027032</v>
      </c>
      <c r="L10" s="373">
        <f t="shared" si="19"/>
        <v>4.8197362637362637</v>
      </c>
      <c r="M10" s="299">
        <v>5</v>
      </c>
      <c r="N10" s="304">
        <v>5</v>
      </c>
      <c r="O10" s="311">
        <v>5</v>
      </c>
      <c r="P10" s="305">
        <v>5</v>
      </c>
      <c r="Q10" s="305">
        <v>5</v>
      </c>
      <c r="R10" s="311">
        <v>5</v>
      </c>
      <c r="S10" s="302">
        <f t="shared" si="20"/>
        <v>4.4480000000000004</v>
      </c>
      <c r="T10" s="550">
        <f t="shared" si="21"/>
        <v>4.4285714285714288</v>
      </c>
      <c r="U10" s="605">
        <f t="shared" si="22"/>
        <v>3.78</v>
      </c>
      <c r="V10" s="302">
        <v>30.5</v>
      </c>
      <c r="W10" s="305">
        <v>16</v>
      </c>
      <c r="X10" s="305">
        <v>2</v>
      </c>
      <c r="Y10" s="305"/>
      <c r="Z10" s="305">
        <v>8</v>
      </c>
      <c r="AA10" s="305"/>
      <c r="AB10" s="453">
        <v>1</v>
      </c>
      <c r="AC10" s="299">
        <f t="shared" si="1"/>
        <v>0</v>
      </c>
      <c r="AD10" s="308">
        <v>2</v>
      </c>
      <c r="AE10" s="304">
        <v>0</v>
      </c>
      <c r="AF10" s="309">
        <f t="shared" si="2"/>
        <v>0</v>
      </c>
      <c r="AG10" s="310">
        <f t="shared" si="3"/>
        <v>-2</v>
      </c>
      <c r="AH10" s="299">
        <f t="shared" si="41"/>
        <v>40</v>
      </c>
      <c r="AI10" s="585"/>
      <c r="AJ10" s="480">
        <f t="shared" si="23"/>
        <v>0</v>
      </c>
      <c r="AK10" s="313">
        <f t="shared" si="4"/>
        <v>0</v>
      </c>
      <c r="AL10" s="309">
        <f t="shared" si="5"/>
        <v>0</v>
      </c>
      <c r="AM10" s="310">
        <f t="shared" si="6"/>
        <v>0</v>
      </c>
      <c r="AN10" s="314">
        <f t="shared" si="7"/>
        <v>0</v>
      </c>
      <c r="AO10" s="309">
        <f t="shared" si="8"/>
        <v>0</v>
      </c>
      <c r="AP10" s="310">
        <f t="shared" si="9"/>
        <v>0</v>
      </c>
      <c r="AQ10" s="316">
        <f t="shared" si="24"/>
        <v>0</v>
      </c>
      <c r="AR10" s="309">
        <f t="shared" si="25"/>
        <v>0</v>
      </c>
      <c r="AS10" s="309">
        <f t="shared" si="26"/>
        <v>0</v>
      </c>
      <c r="AT10" s="309">
        <f t="shared" si="27"/>
        <v>0</v>
      </c>
      <c r="AU10" s="310">
        <f t="shared" si="28"/>
        <v>0</v>
      </c>
      <c r="AV10" s="317">
        <f t="shared" si="29"/>
        <v>0</v>
      </c>
      <c r="AW10" s="622">
        <f t="shared" si="14"/>
        <v>0</v>
      </c>
      <c r="AX10" s="329">
        <f t="shared" si="15"/>
        <v>0</v>
      </c>
      <c r="AY10" s="622">
        <f t="shared" si="30"/>
        <v>0</v>
      </c>
      <c r="AZ10" s="622">
        <f t="shared" si="31"/>
        <v>0</v>
      </c>
      <c r="BA10" s="437">
        <v>1</v>
      </c>
      <c r="BB10" s="437">
        <f t="shared" si="33"/>
        <v>0</v>
      </c>
      <c r="BC10" s="437">
        <v>1</v>
      </c>
      <c r="BD10" s="682">
        <f t="shared" si="34"/>
        <v>4.8999999999999995</v>
      </c>
      <c r="BE10" s="690">
        <f t="shared" si="35"/>
        <v>4.1675675675675672</v>
      </c>
      <c r="BF10" s="437">
        <f t="shared" si="36"/>
        <v>5</v>
      </c>
      <c r="BG10" s="773"/>
      <c r="BH10" s="437">
        <f t="shared" si="37"/>
        <v>1</v>
      </c>
      <c r="BI10" s="437">
        <f t="shared" si="38"/>
        <v>0</v>
      </c>
      <c r="BJ10" s="437">
        <f t="shared" si="39"/>
        <v>0</v>
      </c>
      <c r="BK10" s="437">
        <f t="shared" si="40"/>
        <v>0</v>
      </c>
      <c r="BM10" s="684"/>
      <c r="BN10" s="684"/>
      <c r="BO10" s="684"/>
      <c r="BP10" s="684"/>
      <c r="BQ10" s="684"/>
      <c r="BR10" s="684"/>
      <c r="BS10" s="684"/>
      <c r="BT10" s="684"/>
      <c r="BU10" s="684"/>
      <c r="BV10" s="684"/>
      <c r="BW10" s="684"/>
    </row>
    <row r="11" spans="1:75" ht="13.5" customHeight="1" thickBot="1">
      <c r="A11" s="62">
        <f t="shared" si="16"/>
        <v>0</v>
      </c>
      <c r="B11" s="364">
        <v>10</v>
      </c>
      <c r="C11" s="372" t="s">
        <v>193</v>
      </c>
      <c r="D11" s="321">
        <f t="shared" si="0"/>
        <v>4</v>
      </c>
      <c r="E11" s="490">
        <f t="shared" si="17"/>
        <v>4.3045220995220994</v>
      </c>
      <c r="F11" s="324">
        <v>5</v>
      </c>
      <c r="G11" s="323">
        <v>4</v>
      </c>
      <c r="H11" s="297">
        <v>4.7</v>
      </c>
      <c r="I11" s="626">
        <v>4</v>
      </c>
      <c r="J11" s="297">
        <v>4.7</v>
      </c>
      <c r="K11" s="297">
        <f t="shared" si="18"/>
        <v>3.7459459459459459</v>
      </c>
      <c r="L11" s="324">
        <f t="shared" si="19"/>
        <v>3.1308241758241757</v>
      </c>
      <c r="M11" s="322">
        <v>5</v>
      </c>
      <c r="N11" s="436">
        <v>3</v>
      </c>
      <c r="O11" s="436">
        <v>3</v>
      </c>
      <c r="P11" s="596">
        <v>3</v>
      </c>
      <c r="Q11" s="596">
        <v>3</v>
      </c>
      <c r="R11" s="601">
        <v>3</v>
      </c>
      <c r="S11" s="599">
        <f t="shared" si="20"/>
        <v>4.04</v>
      </c>
      <c r="T11" s="436">
        <f t="shared" si="21"/>
        <v>3.2857142857142856</v>
      </c>
      <c r="U11" s="604">
        <f t="shared" si="22"/>
        <v>3.375</v>
      </c>
      <c r="V11" s="324">
        <v>19</v>
      </c>
      <c r="W11" s="437">
        <v>15</v>
      </c>
      <c r="X11" s="437">
        <v>6</v>
      </c>
      <c r="Y11" s="437">
        <v>1</v>
      </c>
      <c r="Z11" s="437">
        <v>4</v>
      </c>
      <c r="AA11" s="437"/>
      <c r="AB11" s="452"/>
      <c r="AC11" s="322">
        <f t="shared" si="1"/>
        <v>0</v>
      </c>
      <c r="AD11" s="328">
        <v>6</v>
      </c>
      <c r="AE11" s="702">
        <v>0</v>
      </c>
      <c r="AF11" s="329">
        <f t="shared" si="2"/>
        <v>0</v>
      </c>
      <c r="AG11" s="330">
        <f t="shared" si="3"/>
        <v>-6</v>
      </c>
      <c r="AH11" s="322">
        <f t="shared" si="41"/>
        <v>40</v>
      </c>
      <c r="AI11" s="612"/>
      <c r="AJ11" s="479">
        <f t="shared" si="23"/>
        <v>0</v>
      </c>
      <c r="AK11" s="331">
        <f t="shared" si="4"/>
        <v>0</v>
      </c>
      <c r="AL11" s="329">
        <f t="shared" si="5"/>
        <v>0</v>
      </c>
      <c r="AM11" s="330">
        <f t="shared" si="6"/>
        <v>0</v>
      </c>
      <c r="AN11" s="317">
        <f t="shared" si="7"/>
        <v>0</v>
      </c>
      <c r="AO11" s="329">
        <f t="shared" si="8"/>
        <v>0</v>
      </c>
      <c r="AP11" s="330">
        <f t="shared" si="9"/>
        <v>0</v>
      </c>
      <c r="AQ11" s="338">
        <f t="shared" si="24"/>
        <v>0</v>
      </c>
      <c r="AR11" s="334">
        <f t="shared" si="25"/>
        <v>0</v>
      </c>
      <c r="AS11" s="334">
        <f t="shared" si="26"/>
        <v>0</v>
      </c>
      <c r="AT11" s="334">
        <f t="shared" si="27"/>
        <v>0</v>
      </c>
      <c r="AU11" s="335">
        <f t="shared" si="28"/>
        <v>0</v>
      </c>
      <c r="AV11" s="317">
        <f t="shared" si="29"/>
        <v>0</v>
      </c>
      <c r="AW11" s="622">
        <f t="shared" si="14"/>
        <v>0</v>
      </c>
      <c r="AX11" s="329">
        <f t="shared" si="15"/>
        <v>0</v>
      </c>
      <c r="AY11" s="622">
        <f t="shared" si="30"/>
        <v>0</v>
      </c>
      <c r="AZ11" s="622">
        <f t="shared" si="31"/>
        <v>0</v>
      </c>
      <c r="BA11" s="437">
        <v>1</v>
      </c>
      <c r="BB11" s="437">
        <f t="shared" si="33"/>
        <v>0</v>
      </c>
      <c r="BC11" s="437">
        <v>1</v>
      </c>
      <c r="BD11" s="682">
        <f t="shared" si="34"/>
        <v>4.5666666666666664</v>
      </c>
      <c r="BE11" s="690">
        <f t="shared" si="35"/>
        <v>4.1486486486486482</v>
      </c>
      <c r="BF11" s="437">
        <f t="shared" si="36"/>
        <v>3</v>
      </c>
      <c r="BG11" s="773"/>
      <c r="BH11" s="437">
        <f t="shared" si="37"/>
        <v>0</v>
      </c>
      <c r="BI11" s="437">
        <f t="shared" si="38"/>
        <v>1</v>
      </c>
      <c r="BJ11" s="437">
        <f t="shared" si="39"/>
        <v>0</v>
      </c>
      <c r="BK11" s="437">
        <f t="shared" si="40"/>
        <v>0</v>
      </c>
      <c r="BM11" s="684"/>
      <c r="BN11" s="684"/>
      <c r="BO11" s="684"/>
      <c r="BP11" s="684"/>
      <c r="BQ11" s="684"/>
      <c r="BR11" s="684"/>
      <c r="BS11" s="684"/>
      <c r="BT11" s="684"/>
      <c r="BU11" s="684"/>
      <c r="BV11" s="684"/>
      <c r="BW11" s="684"/>
    </row>
    <row r="12" spans="1:75" ht="13.5" customHeight="1" thickBot="1">
      <c r="A12" s="62">
        <f t="shared" si="16"/>
        <v>0</v>
      </c>
      <c r="B12" s="561">
        <v>11</v>
      </c>
      <c r="C12" s="562" t="s">
        <v>194</v>
      </c>
      <c r="D12" s="563">
        <f t="shared" si="0"/>
        <v>3</v>
      </c>
      <c r="E12" s="580">
        <f t="shared" si="17"/>
        <v>4.3005188325188319</v>
      </c>
      <c r="F12" s="564">
        <v>5</v>
      </c>
      <c r="G12" s="565">
        <v>4</v>
      </c>
      <c r="H12" s="566">
        <v>5</v>
      </c>
      <c r="I12" s="616">
        <v>4</v>
      </c>
      <c r="J12" s="699">
        <v>4</v>
      </c>
      <c r="K12" s="566">
        <f t="shared" si="18"/>
        <v>4.0216216216216214</v>
      </c>
      <c r="L12" s="564">
        <f t="shared" si="19"/>
        <v>3.273274725274725</v>
      </c>
      <c r="M12" s="567">
        <v>5</v>
      </c>
      <c r="N12" s="568">
        <v>3</v>
      </c>
      <c r="O12" s="568"/>
      <c r="P12" s="568">
        <v>5</v>
      </c>
      <c r="Q12" s="568">
        <v>3</v>
      </c>
      <c r="R12" s="603">
        <v>3</v>
      </c>
      <c r="S12" s="564">
        <f t="shared" si="20"/>
        <v>5.2639999999999993</v>
      </c>
      <c r="T12" s="568">
        <f t="shared" si="21"/>
        <v>4.4285714285714288</v>
      </c>
      <c r="U12" s="606">
        <f t="shared" si="22"/>
        <v>4.8600000000000003</v>
      </c>
      <c r="V12" s="564">
        <v>22</v>
      </c>
      <c r="W12" s="569">
        <v>24</v>
      </c>
      <c r="X12" s="569">
        <v>2</v>
      </c>
      <c r="Y12" s="569">
        <v>6</v>
      </c>
      <c r="Z12" s="569">
        <v>10</v>
      </c>
      <c r="AA12" s="569"/>
      <c r="AB12" s="570"/>
      <c r="AC12" s="567">
        <f t="shared" si="1"/>
        <v>0</v>
      </c>
      <c r="AD12" s="571">
        <v>5</v>
      </c>
      <c r="AE12" s="568">
        <v>1</v>
      </c>
      <c r="AF12" s="572">
        <f t="shared" si="2"/>
        <v>1</v>
      </c>
      <c r="AG12" s="573">
        <f t="shared" si="3"/>
        <v>-4</v>
      </c>
      <c r="AH12" s="567">
        <f t="shared" si="41"/>
        <v>40</v>
      </c>
      <c r="AI12" s="585"/>
      <c r="AJ12" s="584">
        <f t="shared" si="23"/>
        <v>1</v>
      </c>
      <c r="AK12" s="623">
        <f t="shared" si="4"/>
        <v>0</v>
      </c>
      <c r="AL12" s="572">
        <f t="shared" si="5"/>
        <v>0</v>
      </c>
      <c r="AM12" s="573">
        <f t="shared" si="6"/>
        <v>0</v>
      </c>
      <c r="AN12" s="624">
        <f t="shared" si="7"/>
        <v>0</v>
      </c>
      <c r="AO12" s="572">
        <f t="shared" si="8"/>
        <v>0</v>
      </c>
      <c r="AP12" s="573">
        <f t="shared" si="9"/>
        <v>0</v>
      </c>
      <c r="AQ12" s="625">
        <f t="shared" si="24"/>
        <v>0</v>
      </c>
      <c r="AR12" s="572">
        <f t="shared" si="25"/>
        <v>1</v>
      </c>
      <c r="AS12" s="572">
        <f t="shared" si="26"/>
        <v>0</v>
      </c>
      <c r="AT12" s="572">
        <f t="shared" si="27"/>
        <v>0</v>
      </c>
      <c r="AU12" s="573">
        <f t="shared" si="28"/>
        <v>0</v>
      </c>
      <c r="AV12" s="317">
        <f t="shared" si="29"/>
        <v>1</v>
      </c>
      <c r="AW12" s="622">
        <f t="shared" si="14"/>
        <v>0</v>
      </c>
      <c r="AX12" s="329">
        <f t="shared" si="15"/>
        <v>0</v>
      </c>
      <c r="AY12" s="622">
        <f t="shared" si="30"/>
        <v>0</v>
      </c>
      <c r="AZ12" s="622">
        <f t="shared" si="31"/>
        <v>1</v>
      </c>
      <c r="BA12" s="437">
        <f t="shared" si="32"/>
        <v>0</v>
      </c>
      <c r="BB12" s="437">
        <v>1</v>
      </c>
      <c r="BC12" s="437">
        <v>1</v>
      </c>
      <c r="BD12" s="683">
        <f t="shared" si="34"/>
        <v>4.666666666666667</v>
      </c>
      <c r="BE12" s="690">
        <f t="shared" si="35"/>
        <v>4.0072072072072071</v>
      </c>
      <c r="BF12" s="619">
        <f t="shared" si="36"/>
        <v>2.8</v>
      </c>
      <c r="BG12" s="774"/>
      <c r="BH12" s="693">
        <f t="shared" si="37"/>
        <v>0</v>
      </c>
      <c r="BI12" s="620">
        <f t="shared" si="38"/>
        <v>0</v>
      </c>
      <c r="BJ12" s="620">
        <f t="shared" si="39"/>
        <v>1</v>
      </c>
      <c r="BK12" s="620">
        <f t="shared" si="40"/>
        <v>0</v>
      </c>
      <c r="BM12" s="684"/>
      <c r="BN12" s="684"/>
      <c r="BO12" s="684"/>
      <c r="BP12" s="684"/>
      <c r="BQ12" s="684"/>
      <c r="BR12" s="684"/>
      <c r="BS12" s="684"/>
      <c r="BT12" s="684"/>
      <c r="BU12" s="684"/>
      <c r="BV12" s="684"/>
      <c r="BW12" s="684"/>
    </row>
    <row r="13" spans="1:75" ht="16.5" thickBot="1">
      <c r="B13" s="340"/>
      <c r="C13" s="341">
        <f>SUM(N13:U13)</f>
        <v>13</v>
      </c>
      <c r="D13" s="342">
        <f>SUM(F13:M13)</f>
        <v>22</v>
      </c>
      <c r="E13" s="343" t="s">
        <v>0</v>
      </c>
      <c r="F13" s="574">
        <v>3</v>
      </c>
      <c r="G13" s="575">
        <v>3</v>
      </c>
      <c r="H13" s="575">
        <v>3</v>
      </c>
      <c r="I13" s="575">
        <v>3</v>
      </c>
      <c r="J13" s="575">
        <v>3</v>
      </c>
      <c r="K13" s="576">
        <v>3</v>
      </c>
      <c r="L13" s="577">
        <v>2</v>
      </c>
      <c r="M13" s="577">
        <v>2</v>
      </c>
      <c r="N13" s="498">
        <v>2</v>
      </c>
      <c r="O13" s="499">
        <v>2</v>
      </c>
      <c r="P13" s="499">
        <v>2</v>
      </c>
      <c r="Q13" s="499">
        <v>2</v>
      </c>
      <c r="R13" s="578">
        <v>2</v>
      </c>
      <c r="S13" s="579">
        <v>1</v>
      </c>
      <c r="T13" s="499">
        <v>1</v>
      </c>
      <c r="U13" s="578">
        <v>1</v>
      </c>
      <c r="V13" s="585"/>
      <c r="W13" s="351"/>
      <c r="X13" s="351"/>
      <c r="Y13" s="351"/>
      <c r="Z13" s="351"/>
      <c r="AA13" s="351"/>
      <c r="AB13" s="351"/>
      <c r="AC13" s="352">
        <f>SUM(AC5:AC12)</f>
        <v>3</v>
      </c>
      <c r="AD13" s="353">
        <f>SUM(AD5:AD12)</f>
        <v>44</v>
      </c>
      <c r="AE13" s="353">
        <v>23</v>
      </c>
      <c r="AF13" s="62">
        <f>SUM(AF5:AF12)</f>
        <v>23</v>
      </c>
      <c r="AG13" s="673">
        <f>SUM(AG5:AG12)</f>
        <v>-21</v>
      </c>
      <c r="AI13" s="585"/>
      <c r="AJ13" s="475">
        <f t="shared" ref="AJ13:AR13" si="42">SUM(AJ5:AJ12)</f>
        <v>23</v>
      </c>
      <c r="AK13" s="355">
        <f t="shared" si="42"/>
        <v>1</v>
      </c>
      <c r="AL13" s="355">
        <f t="shared" si="42"/>
        <v>1</v>
      </c>
      <c r="AM13" s="355">
        <f t="shared" si="42"/>
        <v>1</v>
      </c>
      <c r="AN13" s="355">
        <f t="shared" si="42"/>
        <v>2</v>
      </c>
      <c r="AO13" s="355">
        <f t="shared" si="42"/>
        <v>1</v>
      </c>
      <c r="AP13" s="355">
        <f t="shared" si="42"/>
        <v>3</v>
      </c>
      <c r="AQ13" s="355">
        <f t="shared" si="42"/>
        <v>3</v>
      </c>
      <c r="AR13" s="355">
        <f t="shared" si="42"/>
        <v>3</v>
      </c>
      <c r="AS13" s="355"/>
      <c r="AT13" s="355"/>
      <c r="AU13" s="355"/>
      <c r="AV13" s="355"/>
      <c r="AW13" s="339"/>
      <c r="AY13" s="319"/>
      <c r="AZ13" s="319"/>
      <c r="BA13" s="618">
        <f>SUM(BA5:BA12)</f>
        <v>6</v>
      </c>
      <c r="BB13" s="675">
        <f t="shared" ref="BB13:BC13" si="43">SUM(BB5:BB12)</f>
        <v>3</v>
      </c>
      <c r="BC13" s="675">
        <f t="shared" si="43"/>
        <v>8</v>
      </c>
      <c r="BD13" s="681">
        <f>SUM(BD5:BD12)/8</f>
        <v>3.8874999999999997</v>
      </c>
      <c r="BE13" s="681"/>
      <c r="BF13" s="681">
        <f>SUM(BF5:BF12)/8</f>
        <v>2.7</v>
      </c>
      <c r="BG13" s="689">
        <f>SUM(E5:E12)/8</f>
        <v>3.720981936981937</v>
      </c>
      <c r="BH13" s="390">
        <f>SUM(BH5:BH12)/8*100</f>
        <v>37.5</v>
      </c>
      <c r="BI13" s="390">
        <f>SUM(BI5:BI12)/8*100</f>
        <v>12.5</v>
      </c>
      <c r="BJ13" s="390">
        <f>SUM(BJ5:BJ12)/8*100</f>
        <v>12.5</v>
      </c>
      <c r="BK13" s="390">
        <f>SUM(BK5:BK12)/8*100</f>
        <v>37.5</v>
      </c>
      <c r="BM13" s="684"/>
      <c r="BN13" s="684"/>
      <c r="BO13" s="684"/>
      <c r="BP13" s="684"/>
      <c r="BQ13" s="684"/>
      <c r="BR13" s="684"/>
      <c r="BS13" s="684"/>
      <c r="BT13" s="684"/>
      <c r="BU13" s="684"/>
      <c r="BV13" s="684"/>
      <c r="BW13" s="684"/>
    </row>
    <row r="14" spans="1:75" ht="16.5" hidden="1" customHeight="1">
      <c r="B14" s="340"/>
      <c r="C14" s="447"/>
      <c r="D14" s="448"/>
      <c r="E14" s="343"/>
      <c r="F14" s="445">
        <f>F13</f>
        <v>3</v>
      </c>
      <c r="G14" s="445">
        <f t="shared" ref="G14:U14" si="44">G13</f>
        <v>3</v>
      </c>
      <c r="H14" s="445">
        <f t="shared" si="44"/>
        <v>3</v>
      </c>
      <c r="I14" s="445">
        <f t="shared" si="44"/>
        <v>3</v>
      </c>
      <c r="J14" s="445">
        <f>J13</f>
        <v>3</v>
      </c>
      <c r="K14" s="445">
        <f t="shared" si="44"/>
        <v>3</v>
      </c>
      <c r="L14" s="445">
        <f t="shared" si="44"/>
        <v>2</v>
      </c>
      <c r="M14" s="445">
        <f t="shared" si="44"/>
        <v>2</v>
      </c>
      <c r="N14" s="445">
        <f t="shared" si="44"/>
        <v>2</v>
      </c>
      <c r="O14" s="445">
        <f t="shared" si="44"/>
        <v>2</v>
      </c>
      <c r="P14" s="445">
        <f t="shared" si="44"/>
        <v>2</v>
      </c>
      <c r="Q14" s="445">
        <f t="shared" si="44"/>
        <v>2</v>
      </c>
      <c r="R14" s="445">
        <f t="shared" si="44"/>
        <v>2</v>
      </c>
      <c r="S14" s="445">
        <f t="shared" si="44"/>
        <v>1</v>
      </c>
      <c r="T14" s="445">
        <f t="shared" si="44"/>
        <v>1</v>
      </c>
      <c r="U14" s="445">
        <f t="shared" si="44"/>
        <v>1</v>
      </c>
      <c r="W14" s="356"/>
      <c r="X14" s="356"/>
      <c r="Y14" s="356"/>
      <c r="Z14" s="356"/>
      <c r="AA14" s="356"/>
      <c r="AB14" s="356"/>
      <c r="AC14" s="356">
        <f>C13</f>
        <v>13</v>
      </c>
      <c r="AD14" s="357"/>
      <c r="AE14" s="357">
        <v>22</v>
      </c>
      <c r="AF14" s="62">
        <f>D13</f>
        <v>22</v>
      </c>
      <c r="AI14" s="585"/>
      <c r="AK14" s="258"/>
      <c r="AL14" s="258"/>
      <c r="AM14" s="258"/>
      <c r="AN14" s="258"/>
      <c r="AO14" s="258"/>
      <c r="AW14" s="339">
        <f t="shared" si="14"/>
        <v>0</v>
      </c>
      <c r="AX14" s="431">
        <f t="shared" si="15"/>
        <v>0</v>
      </c>
      <c r="AZ14" s="319">
        <f t="shared" si="31"/>
        <v>0</v>
      </c>
      <c r="BA14" s="618">
        <f t="shared" si="32"/>
        <v>0</v>
      </c>
      <c r="BB14" s="618">
        <f t="shared" si="33"/>
        <v>0</v>
      </c>
      <c r="BC14" s="618">
        <f t="shared" ref="BC14:BC29" si="45">IF(H14&lt;2.7,1,0)</f>
        <v>0</v>
      </c>
      <c r="BM14" s="684"/>
      <c r="BN14" s="684"/>
      <c r="BO14" s="684"/>
      <c r="BP14" s="684"/>
      <c r="BQ14" s="684"/>
      <c r="BR14" s="684"/>
      <c r="BS14" s="684"/>
      <c r="BT14" s="684"/>
      <c r="BU14" s="684"/>
      <c r="BV14" s="684"/>
      <c r="BW14" s="684"/>
    </row>
    <row r="15" spans="1:75" ht="15.75" hidden="1" customHeight="1">
      <c r="F15" s="356">
        <f>F14</f>
        <v>3</v>
      </c>
      <c r="G15" s="356">
        <f t="shared" ref="G15:U15" si="46">G14</f>
        <v>3</v>
      </c>
      <c r="H15" s="356">
        <f t="shared" si="46"/>
        <v>3</v>
      </c>
      <c r="I15" s="356">
        <f t="shared" si="46"/>
        <v>3</v>
      </c>
      <c r="J15" s="356">
        <f>J14</f>
        <v>3</v>
      </c>
      <c r="K15" s="356">
        <f t="shared" si="46"/>
        <v>3</v>
      </c>
      <c r="L15" s="356">
        <f t="shared" si="46"/>
        <v>2</v>
      </c>
      <c r="M15" s="356">
        <f t="shared" si="46"/>
        <v>2</v>
      </c>
      <c r="N15" s="356">
        <f t="shared" si="46"/>
        <v>2</v>
      </c>
      <c r="O15" s="356">
        <f t="shared" si="46"/>
        <v>2</v>
      </c>
      <c r="P15" s="356">
        <f t="shared" si="46"/>
        <v>2</v>
      </c>
      <c r="Q15" s="356">
        <f>Q14</f>
        <v>2</v>
      </c>
      <c r="R15" s="356">
        <f t="shared" si="46"/>
        <v>2</v>
      </c>
      <c r="S15" s="356">
        <f t="shared" si="46"/>
        <v>1</v>
      </c>
      <c r="T15" s="356">
        <f t="shared" si="46"/>
        <v>1</v>
      </c>
      <c r="U15" s="356">
        <f t="shared" si="46"/>
        <v>1</v>
      </c>
      <c r="W15" s="356"/>
      <c r="X15" s="356"/>
      <c r="Y15" s="356"/>
      <c r="Z15" s="356"/>
      <c r="AA15" s="356"/>
      <c r="AB15" s="356"/>
      <c r="AC15" s="356">
        <f>AC14</f>
        <v>13</v>
      </c>
      <c r="AD15" s="357"/>
      <c r="AE15" s="357">
        <v>22</v>
      </c>
      <c r="AF15" s="62">
        <f>AF14</f>
        <v>22</v>
      </c>
      <c r="AI15" s="585"/>
      <c r="AK15" s="258"/>
      <c r="AL15" s="258"/>
      <c r="AM15" s="258"/>
      <c r="AN15" s="258"/>
      <c r="AO15" s="258"/>
      <c r="AP15" s="257"/>
      <c r="AQ15" s="257"/>
      <c r="AW15" s="339">
        <f t="shared" si="14"/>
        <v>0</v>
      </c>
      <c r="AX15" s="431">
        <f t="shared" si="15"/>
        <v>0</v>
      </c>
      <c r="AZ15" s="319">
        <f t="shared" si="31"/>
        <v>0</v>
      </c>
      <c r="BA15" s="618">
        <f t="shared" si="32"/>
        <v>0</v>
      </c>
      <c r="BB15" s="618">
        <f t="shared" si="33"/>
        <v>0</v>
      </c>
      <c r="BC15" s="618">
        <f t="shared" si="45"/>
        <v>0</v>
      </c>
      <c r="BM15" s="684"/>
      <c r="BN15" s="684"/>
      <c r="BO15" s="684"/>
      <c r="BP15" s="684"/>
      <c r="BQ15" s="684"/>
      <c r="BR15" s="684"/>
      <c r="BS15" s="684"/>
      <c r="BT15" s="684"/>
      <c r="BU15" s="684"/>
      <c r="BV15" s="684"/>
      <c r="BW15" s="684"/>
    </row>
    <row r="16" spans="1:75" ht="15.75" hidden="1" customHeight="1">
      <c r="E16" s="360"/>
      <c r="F16" s="356">
        <f t="shared" ref="F16:I29" si="47">F15</f>
        <v>3</v>
      </c>
      <c r="G16" s="356">
        <f t="shared" si="47"/>
        <v>3</v>
      </c>
      <c r="H16" s="356">
        <f t="shared" si="47"/>
        <v>3</v>
      </c>
      <c r="I16" s="356">
        <f t="shared" si="47"/>
        <v>3</v>
      </c>
      <c r="J16" s="356">
        <f t="shared" ref="J16:U29" si="48">J15</f>
        <v>3</v>
      </c>
      <c r="K16" s="356">
        <f t="shared" si="48"/>
        <v>3</v>
      </c>
      <c r="L16" s="356">
        <f t="shared" si="48"/>
        <v>2</v>
      </c>
      <c r="M16" s="356">
        <f t="shared" si="48"/>
        <v>2</v>
      </c>
      <c r="N16" s="356">
        <f t="shared" si="48"/>
        <v>2</v>
      </c>
      <c r="O16" s="356">
        <f t="shared" si="48"/>
        <v>2</v>
      </c>
      <c r="P16" s="356">
        <f t="shared" si="48"/>
        <v>2</v>
      </c>
      <c r="Q16" s="356">
        <f t="shared" si="48"/>
        <v>2</v>
      </c>
      <c r="R16" s="356">
        <f t="shared" si="48"/>
        <v>2</v>
      </c>
      <c r="S16" s="356">
        <f t="shared" si="48"/>
        <v>1</v>
      </c>
      <c r="T16" s="356">
        <f t="shared" si="48"/>
        <v>1</v>
      </c>
      <c r="U16" s="356">
        <f t="shared" si="48"/>
        <v>1</v>
      </c>
      <c r="W16" s="356"/>
      <c r="X16" s="356"/>
      <c r="Y16" s="356"/>
      <c r="Z16" s="356"/>
      <c r="AA16" s="356"/>
      <c r="AB16" s="356"/>
      <c r="AC16" s="356">
        <f t="shared" ref="AC16:AC29" si="49">AC15</f>
        <v>13</v>
      </c>
      <c r="AD16" s="357"/>
      <c r="AE16" s="357">
        <v>22</v>
      </c>
      <c r="AF16" s="62">
        <f t="shared" ref="AF16:AF29" si="50">AF15</f>
        <v>22</v>
      </c>
      <c r="AI16" s="585"/>
      <c r="AK16" s="258"/>
      <c r="AL16" s="258"/>
      <c r="AM16" s="258"/>
      <c r="AN16" s="258"/>
      <c r="AO16" s="257"/>
      <c r="AP16" s="257"/>
      <c r="AQ16" s="257"/>
      <c r="AW16" s="339">
        <f t="shared" si="14"/>
        <v>0</v>
      </c>
      <c r="AX16" s="431">
        <f t="shared" si="15"/>
        <v>0</v>
      </c>
      <c r="AZ16" s="319">
        <f t="shared" si="31"/>
        <v>0</v>
      </c>
      <c r="BA16" s="618">
        <f t="shared" si="32"/>
        <v>0</v>
      </c>
      <c r="BB16" s="618">
        <f t="shared" si="33"/>
        <v>0</v>
      </c>
      <c r="BC16" s="618">
        <f t="shared" si="45"/>
        <v>0</v>
      </c>
      <c r="BM16" s="684"/>
      <c r="BN16" s="684"/>
      <c r="BO16" s="684"/>
      <c r="BP16" s="684"/>
      <c r="BQ16" s="684"/>
      <c r="BR16" s="684"/>
      <c r="BS16" s="684"/>
      <c r="BT16" s="684"/>
      <c r="BU16" s="684"/>
      <c r="BV16" s="684"/>
      <c r="BW16" s="684"/>
    </row>
    <row r="17" spans="1:75" ht="15.75" hidden="1" customHeight="1">
      <c r="E17" s="360"/>
      <c r="F17" s="356">
        <f t="shared" si="47"/>
        <v>3</v>
      </c>
      <c r="G17" s="356">
        <f t="shared" si="47"/>
        <v>3</v>
      </c>
      <c r="H17" s="356">
        <f t="shared" si="47"/>
        <v>3</v>
      </c>
      <c r="I17" s="356">
        <f t="shared" si="47"/>
        <v>3</v>
      </c>
      <c r="J17" s="356">
        <f t="shared" si="48"/>
        <v>3</v>
      </c>
      <c r="K17" s="356">
        <f t="shared" si="48"/>
        <v>3</v>
      </c>
      <c r="L17" s="356">
        <f t="shared" si="48"/>
        <v>2</v>
      </c>
      <c r="M17" s="356">
        <f t="shared" si="48"/>
        <v>2</v>
      </c>
      <c r="N17" s="356">
        <f t="shared" si="48"/>
        <v>2</v>
      </c>
      <c r="O17" s="356">
        <f t="shared" si="48"/>
        <v>2</v>
      </c>
      <c r="P17" s="356">
        <f t="shared" si="48"/>
        <v>2</v>
      </c>
      <c r="Q17" s="356">
        <f t="shared" si="48"/>
        <v>2</v>
      </c>
      <c r="R17" s="356">
        <f t="shared" si="48"/>
        <v>2</v>
      </c>
      <c r="S17" s="356">
        <f t="shared" si="48"/>
        <v>1</v>
      </c>
      <c r="T17" s="356">
        <f t="shared" si="48"/>
        <v>1</v>
      </c>
      <c r="U17" s="356">
        <f t="shared" si="48"/>
        <v>1</v>
      </c>
      <c r="W17" s="356"/>
      <c r="X17" s="356"/>
      <c r="Y17" s="356"/>
      <c r="Z17" s="356"/>
      <c r="AA17" s="356"/>
      <c r="AB17" s="356"/>
      <c r="AC17" s="356">
        <f t="shared" si="49"/>
        <v>13</v>
      </c>
      <c r="AD17" s="357"/>
      <c r="AE17" s="357">
        <v>22</v>
      </c>
      <c r="AF17" s="62">
        <f t="shared" si="50"/>
        <v>22</v>
      </c>
      <c r="AI17" s="585"/>
      <c r="AK17" s="258"/>
      <c r="AL17" s="258"/>
      <c r="AM17" s="258"/>
      <c r="AN17" s="258"/>
      <c r="AO17" s="258"/>
      <c r="AP17" s="257"/>
      <c r="AQ17" s="257"/>
      <c r="AW17" s="339">
        <f t="shared" si="14"/>
        <v>0</v>
      </c>
      <c r="AX17" s="431">
        <f t="shared" si="15"/>
        <v>0</v>
      </c>
      <c r="AZ17" s="319">
        <f t="shared" si="31"/>
        <v>0</v>
      </c>
      <c r="BA17" s="618">
        <f t="shared" si="32"/>
        <v>0</v>
      </c>
      <c r="BB17" s="618">
        <f t="shared" si="33"/>
        <v>0</v>
      </c>
      <c r="BC17" s="618">
        <f t="shared" si="45"/>
        <v>0</v>
      </c>
      <c r="BM17" s="684"/>
      <c r="BN17" s="684"/>
      <c r="BO17" s="684"/>
      <c r="BP17" s="684"/>
      <c r="BQ17" s="684"/>
      <c r="BR17" s="684"/>
      <c r="BS17" s="684"/>
      <c r="BT17" s="684"/>
      <c r="BU17" s="684"/>
      <c r="BV17" s="684"/>
      <c r="BW17" s="684"/>
    </row>
    <row r="18" spans="1:75" ht="15.75" hidden="1" customHeight="1">
      <c r="E18" s="360"/>
      <c r="F18" s="356">
        <f t="shared" si="47"/>
        <v>3</v>
      </c>
      <c r="G18" s="356">
        <f t="shared" si="47"/>
        <v>3</v>
      </c>
      <c r="H18" s="356">
        <f t="shared" si="47"/>
        <v>3</v>
      </c>
      <c r="I18" s="356">
        <f t="shared" si="47"/>
        <v>3</v>
      </c>
      <c r="J18" s="356">
        <f t="shared" si="48"/>
        <v>3</v>
      </c>
      <c r="K18" s="356">
        <f t="shared" si="48"/>
        <v>3</v>
      </c>
      <c r="L18" s="356">
        <f t="shared" si="48"/>
        <v>2</v>
      </c>
      <c r="M18" s="356">
        <f t="shared" si="48"/>
        <v>2</v>
      </c>
      <c r="N18" s="356">
        <f t="shared" si="48"/>
        <v>2</v>
      </c>
      <c r="O18" s="356">
        <f t="shared" si="48"/>
        <v>2</v>
      </c>
      <c r="P18" s="356">
        <f t="shared" si="48"/>
        <v>2</v>
      </c>
      <c r="Q18" s="356">
        <f t="shared" si="48"/>
        <v>2</v>
      </c>
      <c r="R18" s="356">
        <f t="shared" si="48"/>
        <v>2</v>
      </c>
      <c r="S18" s="356">
        <f t="shared" si="48"/>
        <v>1</v>
      </c>
      <c r="T18" s="356">
        <f t="shared" si="48"/>
        <v>1</v>
      </c>
      <c r="U18" s="356">
        <f t="shared" si="48"/>
        <v>1</v>
      </c>
      <c r="W18" s="356"/>
      <c r="X18" s="356"/>
      <c r="Y18" s="356"/>
      <c r="Z18" s="356"/>
      <c r="AA18" s="356"/>
      <c r="AB18" s="356"/>
      <c r="AC18" s="356">
        <f t="shared" si="49"/>
        <v>13</v>
      </c>
      <c r="AD18" s="357"/>
      <c r="AE18" s="357">
        <v>22</v>
      </c>
      <c r="AF18" s="62">
        <f t="shared" si="50"/>
        <v>22</v>
      </c>
      <c r="AI18" s="585"/>
      <c r="AK18" s="258"/>
      <c r="AL18" s="258"/>
      <c r="AM18" s="258"/>
      <c r="AN18" s="258"/>
      <c r="AO18" s="258"/>
      <c r="AP18" s="257"/>
      <c r="AQ18" s="257"/>
      <c r="AW18" s="339">
        <f t="shared" si="14"/>
        <v>0</v>
      </c>
      <c r="AX18" s="431">
        <f t="shared" si="15"/>
        <v>0</v>
      </c>
      <c r="AZ18" s="319">
        <f t="shared" si="31"/>
        <v>0</v>
      </c>
      <c r="BA18" s="618">
        <f t="shared" si="32"/>
        <v>0</v>
      </c>
      <c r="BB18" s="618">
        <f t="shared" si="33"/>
        <v>0</v>
      </c>
      <c r="BC18" s="618">
        <f t="shared" si="45"/>
        <v>0</v>
      </c>
      <c r="BM18" s="684"/>
      <c r="BN18" s="684"/>
      <c r="BO18" s="684"/>
      <c r="BP18" s="684"/>
      <c r="BQ18" s="684"/>
      <c r="BR18" s="684"/>
      <c r="BS18" s="684"/>
      <c r="BT18" s="684"/>
      <c r="BU18" s="684"/>
      <c r="BV18" s="684"/>
      <c r="BW18" s="684"/>
    </row>
    <row r="19" spans="1:75" ht="15.75" hidden="1" customHeight="1">
      <c r="E19" s="360"/>
      <c r="F19" s="356">
        <f t="shared" si="47"/>
        <v>3</v>
      </c>
      <c r="G19" s="356">
        <f t="shared" si="47"/>
        <v>3</v>
      </c>
      <c r="H19" s="356">
        <f t="shared" si="47"/>
        <v>3</v>
      </c>
      <c r="I19" s="356">
        <f t="shared" si="47"/>
        <v>3</v>
      </c>
      <c r="J19" s="356">
        <f t="shared" si="48"/>
        <v>3</v>
      </c>
      <c r="K19" s="356">
        <f t="shared" si="48"/>
        <v>3</v>
      </c>
      <c r="L19" s="356">
        <f t="shared" si="48"/>
        <v>2</v>
      </c>
      <c r="M19" s="356">
        <f t="shared" si="48"/>
        <v>2</v>
      </c>
      <c r="N19" s="356">
        <f t="shared" si="48"/>
        <v>2</v>
      </c>
      <c r="O19" s="356">
        <f t="shared" si="48"/>
        <v>2</v>
      </c>
      <c r="P19" s="356">
        <f t="shared" si="48"/>
        <v>2</v>
      </c>
      <c r="Q19" s="356">
        <f t="shared" si="48"/>
        <v>2</v>
      </c>
      <c r="R19" s="356">
        <f t="shared" si="48"/>
        <v>2</v>
      </c>
      <c r="S19" s="356">
        <f t="shared" si="48"/>
        <v>1</v>
      </c>
      <c r="T19" s="356">
        <f t="shared" si="48"/>
        <v>1</v>
      </c>
      <c r="U19" s="356">
        <f t="shared" si="48"/>
        <v>1</v>
      </c>
      <c r="W19" s="356"/>
      <c r="X19" s="356"/>
      <c r="Y19" s="356"/>
      <c r="Z19" s="356"/>
      <c r="AA19" s="356"/>
      <c r="AB19" s="356"/>
      <c r="AC19" s="356">
        <f t="shared" si="49"/>
        <v>13</v>
      </c>
      <c r="AD19" s="357"/>
      <c r="AE19" s="357">
        <v>22</v>
      </c>
      <c r="AF19" s="62">
        <f t="shared" si="50"/>
        <v>22</v>
      </c>
      <c r="AI19" s="585"/>
      <c r="AK19" s="258"/>
      <c r="AL19" s="258"/>
      <c r="AM19" s="258"/>
      <c r="AN19" s="258"/>
      <c r="AO19" s="258"/>
      <c r="AP19" s="257"/>
      <c r="AQ19" s="257"/>
      <c r="AW19" s="339">
        <f t="shared" si="14"/>
        <v>0</v>
      </c>
      <c r="AX19" s="431">
        <f t="shared" si="15"/>
        <v>0</v>
      </c>
      <c r="AZ19" s="319">
        <f t="shared" si="31"/>
        <v>0</v>
      </c>
      <c r="BA19" s="618">
        <f t="shared" si="32"/>
        <v>0</v>
      </c>
      <c r="BB19" s="618">
        <f t="shared" si="33"/>
        <v>0</v>
      </c>
      <c r="BC19" s="618">
        <f t="shared" si="45"/>
        <v>0</v>
      </c>
      <c r="BM19" s="684"/>
      <c r="BN19" s="684"/>
      <c r="BO19" s="684"/>
      <c r="BP19" s="684"/>
      <c r="BQ19" s="684"/>
      <c r="BR19" s="684"/>
      <c r="BS19" s="684"/>
      <c r="BT19" s="684"/>
      <c r="BU19" s="684"/>
      <c r="BV19" s="684"/>
      <c r="BW19" s="684"/>
    </row>
    <row r="20" spans="1:75" ht="15.75" hidden="1" customHeight="1">
      <c r="E20" s="360"/>
      <c r="F20" s="356">
        <f t="shared" si="47"/>
        <v>3</v>
      </c>
      <c r="G20" s="356">
        <f t="shared" si="47"/>
        <v>3</v>
      </c>
      <c r="H20" s="356">
        <f t="shared" si="47"/>
        <v>3</v>
      </c>
      <c r="I20" s="356">
        <f t="shared" si="47"/>
        <v>3</v>
      </c>
      <c r="J20" s="356">
        <f t="shared" si="48"/>
        <v>3</v>
      </c>
      <c r="K20" s="356">
        <f t="shared" si="48"/>
        <v>3</v>
      </c>
      <c r="L20" s="356">
        <f t="shared" si="48"/>
        <v>2</v>
      </c>
      <c r="M20" s="356">
        <f t="shared" si="48"/>
        <v>2</v>
      </c>
      <c r="N20" s="356">
        <f t="shared" si="48"/>
        <v>2</v>
      </c>
      <c r="O20" s="356">
        <f t="shared" si="48"/>
        <v>2</v>
      </c>
      <c r="P20" s="356">
        <f t="shared" si="48"/>
        <v>2</v>
      </c>
      <c r="Q20" s="356">
        <f t="shared" si="48"/>
        <v>2</v>
      </c>
      <c r="R20" s="356">
        <f t="shared" si="48"/>
        <v>2</v>
      </c>
      <c r="S20" s="356">
        <f t="shared" si="48"/>
        <v>1</v>
      </c>
      <c r="T20" s="356">
        <f t="shared" si="48"/>
        <v>1</v>
      </c>
      <c r="U20" s="356">
        <f t="shared" si="48"/>
        <v>1</v>
      </c>
      <c r="W20" s="356"/>
      <c r="X20" s="356"/>
      <c r="Y20" s="356"/>
      <c r="Z20" s="356"/>
      <c r="AA20" s="356"/>
      <c r="AB20" s="356"/>
      <c r="AC20" s="356">
        <f t="shared" si="49"/>
        <v>13</v>
      </c>
      <c r="AD20" s="357"/>
      <c r="AE20" s="357">
        <v>22</v>
      </c>
      <c r="AF20" s="62">
        <f t="shared" si="50"/>
        <v>22</v>
      </c>
      <c r="AI20" s="585"/>
      <c r="AK20" s="258"/>
      <c r="AL20" s="258"/>
      <c r="AM20" s="258"/>
      <c r="AN20" s="258"/>
      <c r="AO20" s="258"/>
      <c r="AP20" s="257"/>
      <c r="AQ20" s="257"/>
      <c r="AW20" s="339">
        <f t="shared" si="14"/>
        <v>0</v>
      </c>
      <c r="AX20" s="431">
        <f t="shared" si="15"/>
        <v>0</v>
      </c>
      <c r="AZ20" s="319">
        <f t="shared" si="31"/>
        <v>0</v>
      </c>
      <c r="BA20" s="618">
        <f t="shared" si="32"/>
        <v>0</v>
      </c>
      <c r="BB20" s="618">
        <f t="shared" si="33"/>
        <v>0</v>
      </c>
      <c r="BC20" s="618">
        <f t="shared" si="45"/>
        <v>0</v>
      </c>
      <c r="BM20" s="684"/>
      <c r="BN20" s="684"/>
      <c r="BO20" s="684"/>
      <c r="BP20" s="684"/>
      <c r="BQ20" s="684"/>
      <c r="BR20" s="684"/>
      <c r="BS20" s="684"/>
      <c r="BT20" s="684"/>
      <c r="BU20" s="684"/>
      <c r="BV20" s="684"/>
      <c r="BW20" s="684"/>
    </row>
    <row r="21" spans="1:75" ht="15.75" hidden="1" customHeight="1">
      <c r="E21" s="360"/>
      <c r="F21" s="356">
        <f t="shared" si="47"/>
        <v>3</v>
      </c>
      <c r="G21" s="356">
        <f t="shared" si="47"/>
        <v>3</v>
      </c>
      <c r="H21" s="356">
        <f t="shared" si="47"/>
        <v>3</v>
      </c>
      <c r="I21" s="356">
        <f t="shared" si="47"/>
        <v>3</v>
      </c>
      <c r="J21" s="356">
        <f t="shared" si="48"/>
        <v>3</v>
      </c>
      <c r="K21" s="356">
        <f t="shared" si="48"/>
        <v>3</v>
      </c>
      <c r="L21" s="356">
        <f t="shared" si="48"/>
        <v>2</v>
      </c>
      <c r="M21" s="356">
        <f t="shared" si="48"/>
        <v>2</v>
      </c>
      <c r="N21" s="356">
        <f t="shared" si="48"/>
        <v>2</v>
      </c>
      <c r="O21" s="356">
        <f t="shared" si="48"/>
        <v>2</v>
      </c>
      <c r="P21" s="356">
        <f t="shared" si="48"/>
        <v>2</v>
      </c>
      <c r="Q21" s="356">
        <f t="shared" si="48"/>
        <v>2</v>
      </c>
      <c r="R21" s="356">
        <f t="shared" si="48"/>
        <v>2</v>
      </c>
      <c r="S21" s="356">
        <f t="shared" si="48"/>
        <v>1</v>
      </c>
      <c r="T21" s="356">
        <f t="shared" si="48"/>
        <v>1</v>
      </c>
      <c r="U21" s="356">
        <f t="shared" si="48"/>
        <v>1</v>
      </c>
      <c r="W21" s="356"/>
      <c r="X21" s="356"/>
      <c r="Y21" s="356"/>
      <c r="Z21" s="356"/>
      <c r="AA21" s="356"/>
      <c r="AB21" s="356"/>
      <c r="AC21" s="356">
        <f t="shared" si="49"/>
        <v>13</v>
      </c>
      <c r="AD21" s="357"/>
      <c r="AE21" s="357">
        <v>22</v>
      </c>
      <c r="AF21" s="62">
        <f t="shared" si="50"/>
        <v>22</v>
      </c>
      <c r="AI21" s="585"/>
      <c r="AK21" s="258"/>
      <c r="AL21" s="258"/>
      <c r="AM21" s="258"/>
      <c r="AN21" s="258"/>
      <c r="AO21" s="258"/>
      <c r="AP21" s="257"/>
      <c r="AQ21" s="257"/>
      <c r="AW21" s="339">
        <f t="shared" si="14"/>
        <v>0</v>
      </c>
      <c r="AX21" s="431">
        <f t="shared" si="15"/>
        <v>0</v>
      </c>
      <c r="AZ21" s="319">
        <f t="shared" si="31"/>
        <v>0</v>
      </c>
      <c r="BA21" s="618">
        <f t="shared" si="32"/>
        <v>0</v>
      </c>
      <c r="BB21" s="618">
        <f t="shared" si="33"/>
        <v>0</v>
      </c>
      <c r="BC21" s="618">
        <f t="shared" si="45"/>
        <v>0</v>
      </c>
      <c r="BM21" s="684"/>
      <c r="BN21" s="684"/>
      <c r="BO21" s="684"/>
      <c r="BP21" s="684"/>
      <c r="BQ21" s="684"/>
      <c r="BR21" s="684"/>
      <c r="BS21" s="684"/>
      <c r="BT21" s="684"/>
      <c r="BU21" s="684"/>
      <c r="BV21" s="684"/>
      <c r="BW21" s="684"/>
    </row>
    <row r="22" spans="1:75" ht="15.75" hidden="1" customHeight="1">
      <c r="E22" s="360"/>
      <c r="F22" s="356">
        <f t="shared" si="47"/>
        <v>3</v>
      </c>
      <c r="G22" s="356">
        <f t="shared" si="47"/>
        <v>3</v>
      </c>
      <c r="H22" s="356">
        <f t="shared" si="47"/>
        <v>3</v>
      </c>
      <c r="I22" s="356">
        <f t="shared" si="47"/>
        <v>3</v>
      </c>
      <c r="J22" s="356">
        <f t="shared" si="48"/>
        <v>3</v>
      </c>
      <c r="K22" s="356">
        <f t="shared" si="48"/>
        <v>3</v>
      </c>
      <c r="L22" s="356">
        <f t="shared" si="48"/>
        <v>2</v>
      </c>
      <c r="M22" s="356">
        <f t="shared" si="48"/>
        <v>2</v>
      </c>
      <c r="N22" s="356">
        <f t="shared" si="48"/>
        <v>2</v>
      </c>
      <c r="O22" s="356">
        <f t="shared" si="48"/>
        <v>2</v>
      </c>
      <c r="P22" s="356">
        <f t="shared" si="48"/>
        <v>2</v>
      </c>
      <c r="Q22" s="356">
        <f t="shared" si="48"/>
        <v>2</v>
      </c>
      <c r="R22" s="356">
        <f t="shared" si="48"/>
        <v>2</v>
      </c>
      <c r="S22" s="356">
        <f t="shared" si="48"/>
        <v>1</v>
      </c>
      <c r="T22" s="356">
        <f t="shared" si="48"/>
        <v>1</v>
      </c>
      <c r="U22" s="356">
        <f t="shared" si="48"/>
        <v>1</v>
      </c>
      <c r="W22" s="356"/>
      <c r="X22" s="356"/>
      <c r="Y22" s="356"/>
      <c r="Z22" s="356"/>
      <c r="AA22" s="356"/>
      <c r="AB22" s="356"/>
      <c r="AC22" s="356">
        <f t="shared" si="49"/>
        <v>13</v>
      </c>
      <c r="AD22" s="357"/>
      <c r="AE22" s="357">
        <v>22</v>
      </c>
      <c r="AF22" s="62">
        <f t="shared" si="50"/>
        <v>22</v>
      </c>
      <c r="AI22" s="585"/>
      <c r="AK22" s="258"/>
      <c r="AL22" s="258"/>
      <c r="AM22" s="258"/>
      <c r="AN22" s="258"/>
      <c r="AO22" s="258"/>
      <c r="AP22" s="257"/>
      <c r="AQ22" s="257"/>
      <c r="AW22" s="339">
        <f t="shared" si="14"/>
        <v>0</v>
      </c>
      <c r="AX22" s="431">
        <f t="shared" si="15"/>
        <v>0</v>
      </c>
      <c r="AZ22" s="319">
        <f t="shared" si="31"/>
        <v>0</v>
      </c>
      <c r="BA22" s="618">
        <f t="shared" si="32"/>
        <v>0</v>
      </c>
      <c r="BB22" s="618">
        <f t="shared" si="33"/>
        <v>0</v>
      </c>
      <c r="BC22" s="618">
        <f t="shared" si="45"/>
        <v>0</v>
      </c>
      <c r="BM22" s="684"/>
      <c r="BN22" s="684"/>
      <c r="BO22" s="684"/>
      <c r="BP22" s="684"/>
      <c r="BQ22" s="684"/>
      <c r="BR22" s="684"/>
      <c r="BS22" s="684"/>
      <c r="BT22" s="684"/>
      <c r="BU22" s="684"/>
      <c r="BV22" s="684"/>
      <c r="BW22" s="684"/>
    </row>
    <row r="23" spans="1:75" ht="15.75" hidden="1" customHeight="1">
      <c r="E23" s="360"/>
      <c r="F23" s="356">
        <f t="shared" si="47"/>
        <v>3</v>
      </c>
      <c r="G23" s="356">
        <f t="shared" si="47"/>
        <v>3</v>
      </c>
      <c r="H23" s="356">
        <f t="shared" si="47"/>
        <v>3</v>
      </c>
      <c r="I23" s="356">
        <f t="shared" si="47"/>
        <v>3</v>
      </c>
      <c r="J23" s="356">
        <f t="shared" si="48"/>
        <v>3</v>
      </c>
      <c r="K23" s="356">
        <f t="shared" si="48"/>
        <v>3</v>
      </c>
      <c r="L23" s="356">
        <f t="shared" si="48"/>
        <v>2</v>
      </c>
      <c r="M23" s="356">
        <f t="shared" si="48"/>
        <v>2</v>
      </c>
      <c r="N23" s="356">
        <f t="shared" si="48"/>
        <v>2</v>
      </c>
      <c r="O23" s="356">
        <f t="shared" si="48"/>
        <v>2</v>
      </c>
      <c r="P23" s="356">
        <f t="shared" si="48"/>
        <v>2</v>
      </c>
      <c r="Q23" s="356">
        <f t="shared" si="48"/>
        <v>2</v>
      </c>
      <c r="R23" s="356">
        <f t="shared" si="48"/>
        <v>2</v>
      </c>
      <c r="S23" s="356">
        <f t="shared" si="48"/>
        <v>1</v>
      </c>
      <c r="T23" s="356">
        <f t="shared" si="48"/>
        <v>1</v>
      </c>
      <c r="U23" s="356">
        <f t="shared" si="48"/>
        <v>1</v>
      </c>
      <c r="W23" s="356"/>
      <c r="X23" s="356"/>
      <c r="Y23" s="356"/>
      <c r="Z23" s="356"/>
      <c r="AA23" s="356"/>
      <c r="AB23" s="356"/>
      <c r="AC23" s="356">
        <f t="shared" si="49"/>
        <v>13</v>
      </c>
      <c r="AD23" s="357"/>
      <c r="AE23" s="357">
        <v>22</v>
      </c>
      <c r="AF23" s="62">
        <f t="shared" si="50"/>
        <v>22</v>
      </c>
      <c r="AI23" s="585"/>
      <c r="AK23" s="258"/>
      <c r="AL23" s="258"/>
      <c r="AM23" s="258"/>
      <c r="AN23" s="258"/>
      <c r="AO23" s="258"/>
      <c r="AP23" s="257"/>
      <c r="AQ23" s="257"/>
      <c r="AW23" s="339">
        <f t="shared" si="14"/>
        <v>0</v>
      </c>
      <c r="AX23" s="431">
        <f t="shared" si="15"/>
        <v>0</v>
      </c>
      <c r="AZ23" s="319">
        <f t="shared" si="31"/>
        <v>0</v>
      </c>
      <c r="BA23" s="618">
        <f t="shared" si="32"/>
        <v>0</v>
      </c>
      <c r="BB23" s="618">
        <f t="shared" si="33"/>
        <v>0</v>
      </c>
      <c r="BC23" s="618">
        <f t="shared" si="45"/>
        <v>0</v>
      </c>
      <c r="BM23" s="684"/>
      <c r="BN23" s="684"/>
      <c r="BO23" s="684"/>
      <c r="BP23" s="684"/>
      <c r="BQ23" s="684"/>
      <c r="BR23" s="684"/>
      <c r="BS23" s="684"/>
      <c r="BT23" s="684"/>
      <c r="BU23" s="684"/>
      <c r="BV23" s="684"/>
      <c r="BW23" s="684"/>
    </row>
    <row r="24" spans="1:75" ht="15.75" hidden="1" customHeight="1">
      <c r="E24" s="360"/>
      <c r="F24" s="356">
        <f t="shared" si="47"/>
        <v>3</v>
      </c>
      <c r="G24" s="356">
        <f t="shared" si="47"/>
        <v>3</v>
      </c>
      <c r="H24" s="356">
        <f t="shared" si="47"/>
        <v>3</v>
      </c>
      <c r="I24" s="356">
        <f t="shared" si="47"/>
        <v>3</v>
      </c>
      <c r="J24" s="356">
        <f t="shared" si="48"/>
        <v>3</v>
      </c>
      <c r="K24" s="356">
        <f t="shared" si="48"/>
        <v>3</v>
      </c>
      <c r="L24" s="356">
        <f t="shared" si="48"/>
        <v>2</v>
      </c>
      <c r="M24" s="356">
        <f t="shared" si="48"/>
        <v>2</v>
      </c>
      <c r="N24" s="356">
        <f t="shared" si="48"/>
        <v>2</v>
      </c>
      <c r="O24" s="356">
        <f t="shared" si="48"/>
        <v>2</v>
      </c>
      <c r="P24" s="356">
        <f t="shared" si="48"/>
        <v>2</v>
      </c>
      <c r="Q24" s="356">
        <f t="shared" si="48"/>
        <v>2</v>
      </c>
      <c r="R24" s="356">
        <f t="shared" si="48"/>
        <v>2</v>
      </c>
      <c r="S24" s="356">
        <f t="shared" si="48"/>
        <v>1</v>
      </c>
      <c r="T24" s="356">
        <f t="shared" si="48"/>
        <v>1</v>
      </c>
      <c r="U24" s="356">
        <f t="shared" si="48"/>
        <v>1</v>
      </c>
      <c r="W24" s="356"/>
      <c r="X24" s="356"/>
      <c r="Y24" s="356"/>
      <c r="Z24" s="356"/>
      <c r="AA24" s="356"/>
      <c r="AB24" s="356"/>
      <c r="AC24" s="356">
        <f t="shared" si="49"/>
        <v>13</v>
      </c>
      <c r="AD24" s="357"/>
      <c r="AE24" s="357">
        <v>22</v>
      </c>
      <c r="AF24" s="62">
        <f t="shared" si="50"/>
        <v>22</v>
      </c>
      <c r="AI24" s="585"/>
      <c r="AK24" s="258"/>
      <c r="AL24" s="258"/>
      <c r="AM24" s="258"/>
      <c r="AN24" s="258"/>
      <c r="AO24" s="258"/>
      <c r="AP24" s="257"/>
      <c r="AQ24" s="257"/>
      <c r="AW24" s="339">
        <f t="shared" si="14"/>
        <v>0</v>
      </c>
      <c r="AX24" s="431">
        <f t="shared" si="15"/>
        <v>0</v>
      </c>
      <c r="AZ24" s="319">
        <f t="shared" si="31"/>
        <v>0</v>
      </c>
      <c r="BA24" s="618">
        <f t="shared" si="32"/>
        <v>0</v>
      </c>
      <c r="BB24" s="618">
        <f t="shared" si="33"/>
        <v>0</v>
      </c>
      <c r="BC24" s="618">
        <f t="shared" si="45"/>
        <v>0</v>
      </c>
      <c r="BM24" s="684"/>
      <c r="BN24" s="684"/>
      <c r="BO24" s="684"/>
      <c r="BP24" s="684"/>
      <c r="BQ24" s="684"/>
      <c r="BR24" s="684"/>
      <c r="BS24" s="684"/>
      <c r="BT24" s="684"/>
      <c r="BU24" s="684"/>
      <c r="BV24" s="684"/>
      <c r="BW24" s="684"/>
    </row>
    <row r="25" spans="1:75" ht="15.75" hidden="1" customHeight="1">
      <c r="E25" s="360"/>
      <c r="F25" s="356">
        <f t="shared" si="47"/>
        <v>3</v>
      </c>
      <c r="G25" s="356">
        <f t="shared" si="47"/>
        <v>3</v>
      </c>
      <c r="H25" s="356">
        <f t="shared" si="47"/>
        <v>3</v>
      </c>
      <c r="I25" s="356">
        <f t="shared" si="47"/>
        <v>3</v>
      </c>
      <c r="J25" s="356">
        <f t="shared" si="48"/>
        <v>3</v>
      </c>
      <c r="K25" s="356">
        <f t="shared" si="48"/>
        <v>3</v>
      </c>
      <c r="L25" s="356">
        <f t="shared" si="48"/>
        <v>2</v>
      </c>
      <c r="M25" s="356">
        <f t="shared" si="48"/>
        <v>2</v>
      </c>
      <c r="N25" s="356">
        <f t="shared" si="48"/>
        <v>2</v>
      </c>
      <c r="O25" s="356">
        <f t="shared" si="48"/>
        <v>2</v>
      </c>
      <c r="P25" s="356">
        <f t="shared" si="48"/>
        <v>2</v>
      </c>
      <c r="Q25" s="356">
        <f t="shared" si="48"/>
        <v>2</v>
      </c>
      <c r="R25" s="356">
        <f t="shared" si="48"/>
        <v>2</v>
      </c>
      <c r="S25" s="356">
        <f t="shared" si="48"/>
        <v>1</v>
      </c>
      <c r="T25" s="356">
        <f t="shared" si="48"/>
        <v>1</v>
      </c>
      <c r="U25" s="356">
        <f t="shared" si="48"/>
        <v>1</v>
      </c>
      <c r="W25" s="356"/>
      <c r="X25" s="356"/>
      <c r="Y25" s="356"/>
      <c r="Z25" s="356"/>
      <c r="AA25" s="356"/>
      <c r="AB25" s="356"/>
      <c r="AC25" s="356">
        <f t="shared" si="49"/>
        <v>13</v>
      </c>
      <c r="AD25" s="357"/>
      <c r="AE25" s="357">
        <v>22</v>
      </c>
      <c r="AF25" s="62">
        <f t="shared" si="50"/>
        <v>22</v>
      </c>
      <c r="AI25" s="585"/>
      <c r="AK25" s="258"/>
      <c r="AL25" s="258"/>
      <c r="AM25" s="258"/>
      <c r="AN25" s="258"/>
      <c r="AO25" s="258"/>
      <c r="AP25" s="257"/>
      <c r="AQ25" s="257"/>
      <c r="AW25" s="339">
        <f t="shared" si="14"/>
        <v>0</v>
      </c>
      <c r="AX25" s="431">
        <f t="shared" si="15"/>
        <v>0</v>
      </c>
      <c r="AZ25" s="319">
        <f t="shared" si="31"/>
        <v>0</v>
      </c>
      <c r="BA25" s="618">
        <f t="shared" si="32"/>
        <v>0</v>
      </c>
      <c r="BB25" s="618">
        <f t="shared" si="33"/>
        <v>0</v>
      </c>
      <c r="BC25" s="618">
        <f t="shared" si="45"/>
        <v>0</v>
      </c>
      <c r="BM25" s="684"/>
      <c r="BN25" s="684"/>
      <c r="BO25" s="684"/>
      <c r="BP25" s="684"/>
      <c r="BQ25" s="684"/>
      <c r="BR25" s="684"/>
      <c r="BS25" s="684"/>
      <c r="BT25" s="684"/>
      <c r="BU25" s="684"/>
      <c r="BV25" s="684"/>
      <c r="BW25" s="684"/>
    </row>
    <row r="26" spans="1:75" ht="15.75" hidden="1" customHeight="1">
      <c r="E26" s="360"/>
      <c r="F26" s="356">
        <f t="shared" si="47"/>
        <v>3</v>
      </c>
      <c r="G26" s="356">
        <f t="shared" si="47"/>
        <v>3</v>
      </c>
      <c r="H26" s="356">
        <f t="shared" si="47"/>
        <v>3</v>
      </c>
      <c r="I26" s="356">
        <f t="shared" si="47"/>
        <v>3</v>
      </c>
      <c r="J26" s="356">
        <f t="shared" si="48"/>
        <v>3</v>
      </c>
      <c r="K26" s="356">
        <f t="shared" si="48"/>
        <v>3</v>
      </c>
      <c r="L26" s="356">
        <f t="shared" si="48"/>
        <v>2</v>
      </c>
      <c r="M26" s="356">
        <f t="shared" si="48"/>
        <v>2</v>
      </c>
      <c r="N26" s="356">
        <f t="shared" si="48"/>
        <v>2</v>
      </c>
      <c r="O26" s="356">
        <f t="shared" si="48"/>
        <v>2</v>
      </c>
      <c r="P26" s="356">
        <f t="shared" si="48"/>
        <v>2</v>
      </c>
      <c r="Q26" s="356">
        <f t="shared" si="48"/>
        <v>2</v>
      </c>
      <c r="R26" s="356">
        <f t="shared" si="48"/>
        <v>2</v>
      </c>
      <c r="S26" s="356">
        <f t="shared" si="48"/>
        <v>1</v>
      </c>
      <c r="T26" s="356">
        <f t="shared" si="48"/>
        <v>1</v>
      </c>
      <c r="U26" s="356">
        <f t="shared" si="48"/>
        <v>1</v>
      </c>
      <c r="W26" s="356"/>
      <c r="X26" s="356"/>
      <c r="Y26" s="356"/>
      <c r="Z26" s="356"/>
      <c r="AA26" s="356"/>
      <c r="AB26" s="356"/>
      <c r="AC26" s="356">
        <f t="shared" si="49"/>
        <v>13</v>
      </c>
      <c r="AD26" s="357"/>
      <c r="AE26" s="357">
        <v>22</v>
      </c>
      <c r="AF26" s="62">
        <f t="shared" si="50"/>
        <v>22</v>
      </c>
      <c r="AI26" s="585"/>
      <c r="AK26" s="258"/>
      <c r="AL26" s="258"/>
      <c r="AM26" s="258"/>
      <c r="AN26" s="258"/>
      <c r="AO26" s="258"/>
      <c r="AP26" s="257"/>
      <c r="AQ26" s="257"/>
      <c r="AW26" s="339">
        <f t="shared" si="14"/>
        <v>0</v>
      </c>
      <c r="AX26" s="431">
        <f t="shared" si="15"/>
        <v>0</v>
      </c>
      <c r="AZ26" s="319">
        <f t="shared" si="31"/>
        <v>0</v>
      </c>
      <c r="BA26" s="618">
        <f t="shared" si="32"/>
        <v>0</v>
      </c>
      <c r="BB26" s="618">
        <f t="shared" si="33"/>
        <v>0</v>
      </c>
      <c r="BC26" s="618">
        <f t="shared" si="45"/>
        <v>0</v>
      </c>
      <c r="BM26" s="684"/>
      <c r="BN26" s="684"/>
      <c r="BO26" s="684"/>
      <c r="BP26" s="684"/>
      <c r="BQ26" s="684"/>
      <c r="BR26" s="684"/>
      <c r="BS26" s="684"/>
      <c r="BT26" s="684"/>
      <c r="BU26" s="684"/>
      <c r="BV26" s="684"/>
      <c r="BW26" s="684"/>
    </row>
    <row r="27" spans="1:75" ht="15.75" hidden="1" customHeight="1">
      <c r="E27" s="360"/>
      <c r="F27" s="356">
        <f t="shared" si="47"/>
        <v>3</v>
      </c>
      <c r="G27" s="356">
        <f t="shared" si="47"/>
        <v>3</v>
      </c>
      <c r="H27" s="356">
        <f t="shared" si="47"/>
        <v>3</v>
      </c>
      <c r="I27" s="356">
        <f t="shared" si="47"/>
        <v>3</v>
      </c>
      <c r="J27" s="356">
        <f t="shared" si="48"/>
        <v>3</v>
      </c>
      <c r="K27" s="356">
        <f t="shared" si="48"/>
        <v>3</v>
      </c>
      <c r="L27" s="356">
        <f t="shared" si="48"/>
        <v>2</v>
      </c>
      <c r="M27" s="356">
        <f t="shared" si="48"/>
        <v>2</v>
      </c>
      <c r="N27" s="356">
        <f t="shared" si="48"/>
        <v>2</v>
      </c>
      <c r="O27" s="356">
        <f t="shared" si="48"/>
        <v>2</v>
      </c>
      <c r="P27" s="356">
        <f t="shared" si="48"/>
        <v>2</v>
      </c>
      <c r="Q27" s="356">
        <f t="shared" si="48"/>
        <v>2</v>
      </c>
      <c r="R27" s="356">
        <f t="shared" si="48"/>
        <v>2</v>
      </c>
      <c r="S27" s="356">
        <f t="shared" si="48"/>
        <v>1</v>
      </c>
      <c r="T27" s="356">
        <f t="shared" si="48"/>
        <v>1</v>
      </c>
      <c r="U27" s="356">
        <f t="shared" si="48"/>
        <v>1</v>
      </c>
      <c r="W27" s="356"/>
      <c r="X27" s="356"/>
      <c r="Y27" s="356"/>
      <c r="Z27" s="356"/>
      <c r="AA27" s="356"/>
      <c r="AB27" s="356"/>
      <c r="AC27" s="356">
        <f t="shared" si="49"/>
        <v>13</v>
      </c>
      <c r="AD27" s="357"/>
      <c r="AE27" s="357">
        <v>22</v>
      </c>
      <c r="AF27" s="62">
        <f t="shared" si="50"/>
        <v>22</v>
      </c>
      <c r="AI27" s="585"/>
      <c r="AK27" s="258"/>
      <c r="AL27" s="258"/>
      <c r="AM27" s="258"/>
      <c r="AN27" s="258"/>
      <c r="AO27" s="258"/>
      <c r="AP27" s="257"/>
      <c r="AQ27" s="257"/>
      <c r="AW27" s="339">
        <f t="shared" si="14"/>
        <v>0</v>
      </c>
      <c r="AX27" s="431">
        <f t="shared" si="15"/>
        <v>0</v>
      </c>
      <c r="AZ27" s="319">
        <f t="shared" si="31"/>
        <v>0</v>
      </c>
      <c r="BA27" s="618">
        <f t="shared" si="32"/>
        <v>0</v>
      </c>
      <c r="BB27" s="618">
        <f t="shared" si="33"/>
        <v>0</v>
      </c>
      <c r="BC27" s="618">
        <f t="shared" si="45"/>
        <v>0</v>
      </c>
      <c r="BM27" s="684"/>
      <c r="BN27" s="684"/>
      <c r="BO27" s="684"/>
      <c r="BP27" s="684"/>
      <c r="BQ27" s="684"/>
      <c r="BR27" s="684"/>
      <c r="BS27" s="684"/>
      <c r="BT27" s="684"/>
      <c r="BU27" s="684"/>
      <c r="BV27" s="684"/>
      <c r="BW27" s="684"/>
    </row>
    <row r="28" spans="1:75" ht="15.75" hidden="1" customHeight="1">
      <c r="E28" s="360"/>
      <c r="F28" s="356">
        <f t="shared" si="47"/>
        <v>3</v>
      </c>
      <c r="G28" s="356">
        <f t="shared" si="47"/>
        <v>3</v>
      </c>
      <c r="H28" s="356">
        <f t="shared" si="47"/>
        <v>3</v>
      </c>
      <c r="I28" s="356">
        <f t="shared" si="47"/>
        <v>3</v>
      </c>
      <c r="J28" s="356">
        <f t="shared" si="48"/>
        <v>3</v>
      </c>
      <c r="K28" s="356">
        <f t="shared" si="48"/>
        <v>3</v>
      </c>
      <c r="L28" s="356">
        <f t="shared" si="48"/>
        <v>2</v>
      </c>
      <c r="M28" s="356">
        <f t="shared" si="48"/>
        <v>2</v>
      </c>
      <c r="N28" s="356">
        <f t="shared" si="48"/>
        <v>2</v>
      </c>
      <c r="O28" s="356">
        <f t="shared" si="48"/>
        <v>2</v>
      </c>
      <c r="P28" s="356">
        <f t="shared" si="48"/>
        <v>2</v>
      </c>
      <c r="Q28" s="356">
        <f t="shared" si="48"/>
        <v>2</v>
      </c>
      <c r="R28" s="356">
        <f t="shared" si="48"/>
        <v>2</v>
      </c>
      <c r="S28" s="356">
        <f t="shared" si="48"/>
        <v>1</v>
      </c>
      <c r="T28" s="356">
        <f t="shared" si="48"/>
        <v>1</v>
      </c>
      <c r="U28" s="356">
        <f t="shared" si="48"/>
        <v>1</v>
      </c>
      <c r="W28" s="356"/>
      <c r="X28" s="356"/>
      <c r="Y28" s="356"/>
      <c r="Z28" s="356"/>
      <c r="AA28" s="356"/>
      <c r="AB28" s="356"/>
      <c r="AC28" s="356">
        <f t="shared" si="49"/>
        <v>13</v>
      </c>
      <c r="AD28" s="357"/>
      <c r="AE28" s="357">
        <v>22</v>
      </c>
      <c r="AF28" s="62">
        <f t="shared" si="50"/>
        <v>22</v>
      </c>
      <c r="AI28" s="585"/>
      <c r="AK28" s="258"/>
      <c r="AL28" s="258"/>
      <c r="AM28" s="258"/>
      <c r="AN28" s="258"/>
      <c r="AO28" s="258"/>
      <c r="AP28" s="257"/>
      <c r="AQ28" s="257"/>
      <c r="AW28" s="339">
        <f t="shared" si="14"/>
        <v>0</v>
      </c>
      <c r="AX28" s="431">
        <f t="shared" si="15"/>
        <v>0</v>
      </c>
      <c r="AZ28" s="319">
        <f t="shared" si="31"/>
        <v>0</v>
      </c>
      <c r="BA28" s="618">
        <f t="shared" si="32"/>
        <v>0</v>
      </c>
      <c r="BB28" s="618">
        <f t="shared" si="33"/>
        <v>0</v>
      </c>
      <c r="BC28" s="618">
        <f t="shared" si="45"/>
        <v>0</v>
      </c>
      <c r="BM28" s="684"/>
      <c r="BN28" s="684"/>
      <c r="BO28" s="684"/>
      <c r="BP28" s="684"/>
      <c r="BQ28" s="684"/>
      <c r="BR28" s="684"/>
      <c r="BS28" s="684"/>
      <c r="BT28" s="684"/>
      <c r="BU28" s="684"/>
      <c r="BV28" s="684"/>
      <c r="BW28" s="684"/>
    </row>
    <row r="29" spans="1:75" ht="15.75" hidden="1" customHeight="1">
      <c r="E29" s="360"/>
      <c r="F29" s="356">
        <f t="shared" si="47"/>
        <v>3</v>
      </c>
      <c r="G29" s="356">
        <f t="shared" si="47"/>
        <v>3</v>
      </c>
      <c r="H29" s="356">
        <f t="shared" si="47"/>
        <v>3</v>
      </c>
      <c r="I29" s="356">
        <f t="shared" si="47"/>
        <v>3</v>
      </c>
      <c r="J29" s="356">
        <f t="shared" si="48"/>
        <v>3</v>
      </c>
      <c r="K29" s="356">
        <f t="shared" si="48"/>
        <v>3</v>
      </c>
      <c r="L29" s="356">
        <f t="shared" si="48"/>
        <v>2</v>
      </c>
      <c r="M29" s="356">
        <f t="shared" si="48"/>
        <v>2</v>
      </c>
      <c r="N29" s="356">
        <f t="shared" si="48"/>
        <v>2</v>
      </c>
      <c r="O29" s="356">
        <f t="shared" si="48"/>
        <v>2</v>
      </c>
      <c r="P29" s="356">
        <f t="shared" si="48"/>
        <v>2</v>
      </c>
      <c r="Q29" s="356">
        <f t="shared" si="48"/>
        <v>2</v>
      </c>
      <c r="R29" s="356">
        <f t="shared" si="48"/>
        <v>2</v>
      </c>
      <c r="S29" s="356">
        <f t="shared" si="48"/>
        <v>1</v>
      </c>
      <c r="T29" s="356">
        <f t="shared" si="48"/>
        <v>1</v>
      </c>
      <c r="U29" s="356">
        <f t="shared" si="48"/>
        <v>1</v>
      </c>
      <c r="W29" s="356"/>
      <c r="X29" s="356"/>
      <c r="Y29" s="356"/>
      <c r="Z29" s="356"/>
      <c r="AA29" s="356"/>
      <c r="AB29" s="356"/>
      <c r="AC29" s="356">
        <f t="shared" si="49"/>
        <v>13</v>
      </c>
      <c r="AD29" s="357"/>
      <c r="AE29" s="357">
        <v>22</v>
      </c>
      <c r="AF29" s="62">
        <f t="shared" si="50"/>
        <v>22</v>
      </c>
      <c r="AI29" s="585"/>
      <c r="AK29" s="258">
        <f t="shared" ref="AK29" si="51">IF(F29&lt;2.65,1,0)</f>
        <v>0</v>
      </c>
      <c r="AL29" s="258">
        <f t="shared" ref="AL29" si="52">IF(G29&lt;2.65,1,0)</f>
        <v>0</v>
      </c>
      <c r="AM29" s="258">
        <f t="shared" ref="AM29" si="53">IF(H29&lt;2.65,1,0)</f>
        <v>0</v>
      </c>
      <c r="AN29" s="258">
        <f t="shared" ref="AN29" si="54">IF(I29&lt;2.65,1,0)</f>
        <v>0</v>
      </c>
      <c r="AO29" s="258">
        <f t="shared" ref="AO29" si="55">IF(K29&lt;2.65,1,0)</f>
        <v>0</v>
      </c>
      <c r="AP29" s="257">
        <f>IF(J29&lt;2.65,1,0)</f>
        <v>0</v>
      </c>
      <c r="AQ29" s="257"/>
      <c r="AW29" s="339">
        <f t="shared" si="14"/>
        <v>0</v>
      </c>
      <c r="AX29" s="431">
        <f t="shared" si="15"/>
        <v>0</v>
      </c>
      <c r="AZ29" s="319">
        <f t="shared" si="31"/>
        <v>0</v>
      </c>
      <c r="BA29" s="618">
        <f t="shared" si="32"/>
        <v>0</v>
      </c>
      <c r="BB29" s="618">
        <f t="shared" si="33"/>
        <v>0</v>
      </c>
      <c r="BC29" s="618">
        <f t="shared" si="45"/>
        <v>0</v>
      </c>
      <c r="BM29" s="684"/>
      <c r="BN29" s="684"/>
      <c r="BO29" s="684"/>
      <c r="BP29" s="684"/>
      <c r="BQ29" s="684"/>
      <c r="BR29" s="684"/>
      <c r="BS29" s="684"/>
      <c r="BT29" s="684"/>
      <c r="BU29" s="684"/>
      <c r="BV29" s="684"/>
      <c r="BW29" s="684"/>
    </row>
    <row r="30" spans="1:75" ht="4.5" customHeight="1" thickBot="1">
      <c r="E30" s="360"/>
      <c r="W30" s="356"/>
      <c r="X30" s="356"/>
      <c r="Y30" s="356"/>
      <c r="Z30" s="356"/>
      <c r="AA30" s="356"/>
      <c r="AB30" s="356"/>
      <c r="AC30" s="356"/>
      <c r="AD30" s="357"/>
      <c r="AE30" s="357"/>
      <c r="AI30" s="585"/>
      <c r="AK30" s="258"/>
      <c r="AL30" s="258"/>
      <c r="AM30" s="258"/>
      <c r="AN30" s="258"/>
      <c r="AO30" s="258"/>
      <c r="AW30" s="339"/>
      <c r="AZ30" s="319"/>
      <c r="BA30" s="618"/>
      <c r="BB30" s="618"/>
      <c r="BC30" s="618"/>
      <c r="BM30" s="684"/>
      <c r="BN30" s="684"/>
      <c r="BO30" s="684"/>
      <c r="BP30" s="684"/>
      <c r="BQ30" s="684"/>
      <c r="BR30" s="684"/>
      <c r="BS30" s="684"/>
      <c r="BT30" s="684"/>
      <c r="BU30" s="684"/>
      <c r="BV30" s="684"/>
      <c r="BW30" s="684"/>
    </row>
    <row r="31" spans="1:75" ht="13.5" customHeight="1" thickBot="1">
      <c r="B31" s="362"/>
      <c r="C31" s="363" t="s">
        <v>289</v>
      </c>
      <c r="D31" s="129" t="s">
        <v>22</v>
      </c>
      <c r="E31" s="129" t="s">
        <v>23</v>
      </c>
      <c r="F31" s="506" t="s">
        <v>12</v>
      </c>
      <c r="G31" s="212" t="s">
        <v>13</v>
      </c>
      <c r="H31" s="59" t="s">
        <v>14</v>
      </c>
      <c r="I31" s="114" t="s">
        <v>15</v>
      </c>
      <c r="J31" s="213" t="s">
        <v>16</v>
      </c>
      <c r="K31" s="111" t="s">
        <v>17</v>
      </c>
      <c r="L31" s="117" t="s">
        <v>18</v>
      </c>
      <c r="M31" s="446" t="s">
        <v>19</v>
      </c>
      <c r="N31" s="347" t="s">
        <v>247</v>
      </c>
      <c r="O31" s="348" t="s">
        <v>20</v>
      </c>
      <c r="P31" s="348" t="s">
        <v>21</v>
      </c>
      <c r="Q31" s="348" t="s">
        <v>248</v>
      </c>
      <c r="R31" s="513" t="s">
        <v>249</v>
      </c>
      <c r="S31" s="214" t="s">
        <v>273</v>
      </c>
      <c r="T31" s="211" t="s">
        <v>26</v>
      </c>
      <c r="U31" s="111" t="s">
        <v>28</v>
      </c>
      <c r="V31" s="669"/>
      <c r="W31" s="670"/>
      <c r="X31" s="670"/>
      <c r="Y31" s="670"/>
      <c r="Z31" s="670"/>
      <c r="AA31" s="670"/>
      <c r="AB31" s="670"/>
      <c r="AC31" s="661"/>
      <c r="AD31" s="660"/>
      <c r="AE31" s="660"/>
      <c r="AF31" s="660"/>
      <c r="AG31" s="661"/>
      <c r="AH31" s="662"/>
      <c r="AI31" s="585"/>
      <c r="AJ31" s="508" t="s">
        <v>24</v>
      </c>
      <c r="AK31" s="257" t="s">
        <v>66</v>
      </c>
      <c r="AL31" s="257" t="s">
        <v>67</v>
      </c>
      <c r="AM31" s="257" t="s">
        <v>68</v>
      </c>
      <c r="AN31" s="257" t="s">
        <v>69</v>
      </c>
      <c r="AO31" s="257" t="s">
        <v>70</v>
      </c>
      <c r="AP31" s="257" t="s">
        <v>71</v>
      </c>
      <c r="AQ31" s="257" t="s">
        <v>79</v>
      </c>
      <c r="AR31" s="257" t="s">
        <v>80</v>
      </c>
      <c r="AS31" s="257" t="s">
        <v>267</v>
      </c>
      <c r="AT31" s="257" t="s">
        <v>268</v>
      </c>
      <c r="AU31" s="432" t="s">
        <v>269</v>
      </c>
      <c r="AW31" s="339">
        <f t="shared" si="14"/>
        <v>0</v>
      </c>
      <c r="AX31" s="431">
        <f t="shared" si="15"/>
        <v>0</v>
      </c>
      <c r="AZ31" s="319">
        <f t="shared" si="31"/>
        <v>0</v>
      </c>
      <c r="BA31" s="618">
        <f t="shared" ref="BA31:BA58" si="56">IF(F31&lt;2.7,1,0)</f>
        <v>0</v>
      </c>
      <c r="BB31" s="618">
        <f t="shared" ref="BB31:BB58" si="57">IF(G31&lt;2.7,1,0)</f>
        <v>0</v>
      </c>
      <c r="BC31" s="618">
        <f t="shared" ref="BC31:BC58" si="58">IF(H31&lt;2.7,1,0)</f>
        <v>0</v>
      </c>
      <c r="BG31" s="694"/>
      <c r="BM31" s="684"/>
      <c r="BN31" s="684"/>
      <c r="BO31" s="684"/>
      <c r="BP31" s="684"/>
      <c r="BQ31" s="684"/>
      <c r="BR31" s="684"/>
      <c r="BS31" s="684"/>
      <c r="BT31" s="684"/>
      <c r="BU31" s="684"/>
      <c r="BV31" s="684"/>
      <c r="BW31" s="684"/>
    </row>
    <row r="32" spans="1:75" ht="13.5" customHeight="1" thickBot="1">
      <c r="A32" s="62">
        <f t="shared" ref="A32:A58" si="59">AY32</f>
        <v>3</v>
      </c>
      <c r="B32" s="581" t="s">
        <v>140</v>
      </c>
      <c r="C32" s="613" t="s">
        <v>195</v>
      </c>
      <c r="D32" s="460">
        <f t="shared" ref="D32:D39" si="60">IF(AF32=0,ROUND(E32,0),IF(AF32=1,ROUND(E32-1,0),2))</f>
        <v>2</v>
      </c>
      <c r="E32" s="504">
        <f t="shared" ref="E32:E38" si="61">(F32*F44+G32*G44+H32*H44+I32*I44+J32*J44+K32*K44+L32*L44+M32*M43)/AF46</f>
        <v>3.2100552960552959</v>
      </c>
      <c r="F32" s="617">
        <v>4.7</v>
      </c>
      <c r="G32" s="627">
        <v>3</v>
      </c>
      <c r="H32" s="461">
        <v>4</v>
      </c>
      <c r="I32" s="650">
        <v>2</v>
      </c>
      <c r="J32" s="649">
        <v>2</v>
      </c>
      <c r="K32" s="461">
        <f>2+V32*3.4/37</f>
        <v>2.3216216216216217</v>
      </c>
      <c r="L32" s="463">
        <f t="shared" ref="L32:L38" si="62">(N32*N44+O32*O44+P32*P44+Q32*Q44+R32*R44+S32*S44+T32*T44+U32*U44)/AC45</f>
        <v>4.2781758241758236</v>
      </c>
      <c r="M32" s="458">
        <v>4</v>
      </c>
      <c r="N32" s="464">
        <v>4</v>
      </c>
      <c r="O32" s="464">
        <v>4</v>
      </c>
      <c r="P32" s="464">
        <v>5</v>
      </c>
      <c r="Q32" s="464">
        <v>4</v>
      </c>
      <c r="R32" s="607">
        <v>4</v>
      </c>
      <c r="S32" s="608">
        <f>2+(W32+2*AA32+2*AB32)*3.4/25</f>
        <v>4.3119999999999994</v>
      </c>
      <c r="T32" s="464">
        <f>5-X32*2/7</f>
        <v>4.7142857142857144</v>
      </c>
      <c r="U32" s="609">
        <f>2.7*(1+(Y32+Z32)/20)</f>
        <v>4.59</v>
      </c>
      <c r="V32" s="615">
        <v>3.5</v>
      </c>
      <c r="W32" s="620">
        <v>17</v>
      </c>
      <c r="X32" s="620">
        <v>1</v>
      </c>
      <c r="Y32" s="620">
        <v>3</v>
      </c>
      <c r="Z32" s="620">
        <v>11</v>
      </c>
      <c r="AA32" s="620"/>
      <c r="AB32" s="663"/>
      <c r="AC32" s="664">
        <f t="shared" ref="AC32" si="63">IF(D32&gt;2.5,0,1)</f>
        <v>1</v>
      </c>
      <c r="AD32" s="665">
        <v>3</v>
      </c>
      <c r="AE32" s="596">
        <v>3</v>
      </c>
      <c r="AF32" s="666">
        <f>AJ32</f>
        <v>3</v>
      </c>
      <c r="AG32" s="667">
        <f>AF32-AD32</f>
        <v>0</v>
      </c>
      <c r="AH32" s="668">
        <f>AH12</f>
        <v>40</v>
      </c>
      <c r="AI32" s="585"/>
      <c r="AJ32" s="484">
        <f t="shared" ref="AJ32:AJ39" si="64">SUM(AK32:AR32)</f>
        <v>3</v>
      </c>
      <c r="AK32" s="365">
        <f t="shared" ref="AK32" si="65">IF(F32&lt;2.6,1,0)</f>
        <v>0</v>
      </c>
      <c r="AL32" s="366">
        <f t="shared" ref="AL32" si="66">IF(G32&lt;2.6,1,0)</f>
        <v>0</v>
      </c>
      <c r="AM32" s="367">
        <f t="shared" ref="AM32" si="67">IF(H32&lt;2.6,1,0)</f>
        <v>0</v>
      </c>
      <c r="AN32" s="368">
        <f t="shared" ref="AN32" si="68">IF(I32&lt;2.6,1,0)</f>
        <v>1</v>
      </c>
      <c r="AO32" s="366">
        <f t="shared" ref="AO32" si="69">IF(K32&lt;2.6,1,0)</f>
        <v>1</v>
      </c>
      <c r="AP32" s="369">
        <f t="shared" ref="AP32:AP39" si="70">IF(J32&lt;2.6,1,0)</f>
        <v>1</v>
      </c>
      <c r="AQ32" s="495">
        <f>IF(N32&lt;2.6,1,0)</f>
        <v>0</v>
      </c>
      <c r="AR32" s="496">
        <f t="shared" ref="AR32" si="71">IF(O32&lt;2.6,1,0)</f>
        <v>0</v>
      </c>
      <c r="AS32" s="496">
        <f t="shared" ref="AS32" si="72">IF(P32&lt;2.6,1,0)</f>
        <v>0</v>
      </c>
      <c r="AT32" s="496">
        <f t="shared" ref="AT32" si="73">IF(Q32&lt;2.6,1,0)</f>
        <v>0</v>
      </c>
      <c r="AU32" s="497">
        <f t="shared" ref="AU32" si="74">IF(R32&lt;2.6,1,0)</f>
        <v>0</v>
      </c>
      <c r="AV32" s="317">
        <f>SUM(AQ32:AU32)</f>
        <v>0</v>
      </c>
      <c r="AW32" s="622">
        <f t="shared" ref="AW32:AW58" si="75">SUM(AK32:AM32)</f>
        <v>0</v>
      </c>
      <c r="AX32" s="329">
        <f t="shared" ref="AX32:AX58" si="76">SUM(AN32:AP32)</f>
        <v>3</v>
      </c>
      <c r="AY32" s="622">
        <f t="shared" ref="AY32:AY58" si="77">SUM(AW32:AX32)</f>
        <v>3</v>
      </c>
      <c r="AZ32" s="622">
        <f t="shared" si="31"/>
        <v>3</v>
      </c>
      <c r="BA32" s="437"/>
      <c r="BB32" s="437"/>
      <c r="BC32" s="437">
        <v>1</v>
      </c>
      <c r="BD32" s="682">
        <f>SUM(F32:H32)/3</f>
        <v>3.9</v>
      </c>
      <c r="BE32" s="690">
        <f>SUM(I32:K32)/3</f>
        <v>2.1072072072072072</v>
      </c>
      <c r="BF32" s="437">
        <f>SUM(N32:R32)/5</f>
        <v>4.2</v>
      </c>
      <c r="BG32" s="775" t="s">
        <v>315</v>
      </c>
      <c r="BH32" s="692">
        <f>IF(D32=5,1,0)</f>
        <v>0</v>
      </c>
      <c r="BI32" s="619">
        <f>IF(D32=4,1,0)</f>
        <v>0</v>
      </c>
      <c r="BJ32" s="619">
        <f>IF(D32=3,1,0)</f>
        <v>0</v>
      </c>
      <c r="BK32" s="619">
        <f>IF(D32=2,1,0)</f>
        <v>1</v>
      </c>
      <c r="BM32" s="684"/>
      <c r="BN32" s="684"/>
      <c r="BO32" s="684"/>
      <c r="BP32" s="684"/>
      <c r="BQ32" s="684"/>
      <c r="BR32" s="684"/>
      <c r="BS32" s="684"/>
      <c r="BT32" s="684"/>
      <c r="BU32" s="684"/>
      <c r="BV32" s="684"/>
      <c r="BW32" s="684"/>
    </row>
    <row r="33" spans="1:75" ht="13.5" customHeight="1" thickBot="1">
      <c r="A33" s="62">
        <f t="shared" si="59"/>
        <v>1</v>
      </c>
      <c r="B33" s="370" t="s">
        <v>142</v>
      </c>
      <c r="C33" s="590" t="s">
        <v>196</v>
      </c>
      <c r="D33" s="298">
        <f t="shared" si="60"/>
        <v>3</v>
      </c>
      <c r="E33" s="302">
        <f t="shared" si="61"/>
        <v>3.6174461214461218</v>
      </c>
      <c r="F33" s="373">
        <v>3</v>
      </c>
      <c r="G33" s="300">
        <v>4.4000000000000004</v>
      </c>
      <c r="H33" s="301">
        <v>4.4000000000000004</v>
      </c>
      <c r="I33" s="616">
        <v>3.7</v>
      </c>
      <c r="J33" s="697">
        <v>2</v>
      </c>
      <c r="K33" s="301">
        <f t="shared" ref="K33:K41" si="78">2+V33*3.4/37</f>
        <v>4.4810810810810811</v>
      </c>
      <c r="L33" s="456">
        <f t="shared" si="62"/>
        <v>2.8202857142857143</v>
      </c>
      <c r="M33" s="299">
        <v>4</v>
      </c>
      <c r="N33" s="304">
        <v>4</v>
      </c>
      <c r="O33" s="304">
        <v>3</v>
      </c>
      <c r="P33" s="304">
        <v>4</v>
      </c>
      <c r="Q33" s="304">
        <v>3</v>
      </c>
      <c r="R33" s="602"/>
      <c r="S33" s="302">
        <f t="shared" ref="S33:S41" si="79">2+(W33+2*AA33+2*AB33)*3.4/25</f>
        <v>2.4079999999999999</v>
      </c>
      <c r="T33" s="304">
        <f t="shared" ref="T33:T41" si="80">5-X33*2/7</f>
        <v>3.2857142857142856</v>
      </c>
      <c r="U33" s="605">
        <f t="shared" ref="U33:U41" si="81">2.7*(1+(Y33+Z33)/20)</f>
        <v>2.9700000000000006</v>
      </c>
      <c r="V33" s="307">
        <v>27</v>
      </c>
      <c r="W33" s="305">
        <v>3</v>
      </c>
      <c r="X33" s="305">
        <v>6</v>
      </c>
      <c r="Y33" s="305"/>
      <c r="Z33" s="305">
        <v>2</v>
      </c>
      <c r="AA33" s="305"/>
      <c r="AB33" s="453"/>
      <c r="AC33" s="299">
        <f t="shared" ref="AC33:AC39" si="82">IF(D33&gt;2.5,0,1)</f>
        <v>0</v>
      </c>
      <c r="AD33" s="308">
        <v>6</v>
      </c>
      <c r="AE33" s="304">
        <v>1</v>
      </c>
      <c r="AF33" s="309">
        <f t="shared" ref="AF33:AF39" si="83">AJ33</f>
        <v>1</v>
      </c>
      <c r="AG33" s="310">
        <f t="shared" ref="AG33:AG39" si="84">AF33-AD33</f>
        <v>-5</v>
      </c>
      <c r="AH33" s="299">
        <f t="shared" si="41"/>
        <v>40</v>
      </c>
      <c r="AI33" s="612"/>
      <c r="AJ33" s="299">
        <f t="shared" si="64"/>
        <v>1</v>
      </c>
      <c r="AK33" s="313">
        <f t="shared" ref="AK33:AK39" si="85">IF(F33&lt;2.6,1,0)</f>
        <v>0</v>
      </c>
      <c r="AL33" s="309">
        <f t="shared" ref="AL33:AL39" si="86">IF(G33&lt;2.6,1,0)</f>
        <v>0</v>
      </c>
      <c r="AM33" s="310">
        <f t="shared" ref="AM33:AM39" si="87">IF(H33&lt;2.6,1,0)</f>
        <v>0</v>
      </c>
      <c r="AN33" s="314">
        <f t="shared" ref="AN33:AN39" si="88">IF(I33&lt;2.6,1,0)</f>
        <v>0</v>
      </c>
      <c r="AO33" s="309">
        <f t="shared" ref="AO33:AO39" si="89">IF(K33&lt;2.6,1,0)</f>
        <v>0</v>
      </c>
      <c r="AP33" s="315">
        <f t="shared" si="70"/>
        <v>1</v>
      </c>
      <c r="AQ33" s="316">
        <f t="shared" ref="AQ33:AQ39" si="90">IF(N33&lt;2.6,1,0)</f>
        <v>0</v>
      </c>
      <c r="AR33" s="309">
        <f t="shared" ref="AR33:AR39" si="91">IF(O33&lt;2.6,1,0)</f>
        <v>0</v>
      </c>
      <c r="AS33" s="309">
        <f t="shared" ref="AS33:AS39" si="92">IF(P33&lt;2.6,1,0)</f>
        <v>0</v>
      </c>
      <c r="AT33" s="309">
        <f t="shared" ref="AT33:AT39" si="93">IF(Q33&lt;2.6,1,0)</f>
        <v>0</v>
      </c>
      <c r="AU33" s="310">
        <f t="shared" ref="AU33:AU39" si="94">IF(R33&lt;2.6,1,0)</f>
        <v>1</v>
      </c>
      <c r="AV33" s="317">
        <f t="shared" ref="AV33:AV39" si="95">SUM(AQ33:AU33)</f>
        <v>1</v>
      </c>
      <c r="AW33" s="622">
        <f t="shared" si="75"/>
        <v>0</v>
      </c>
      <c r="AX33" s="329">
        <f t="shared" si="76"/>
        <v>1</v>
      </c>
      <c r="AY33" s="622">
        <f t="shared" si="77"/>
        <v>1</v>
      </c>
      <c r="AZ33" s="622">
        <f t="shared" si="31"/>
        <v>2</v>
      </c>
      <c r="BA33" s="437">
        <v>1</v>
      </c>
      <c r="BB33" s="437">
        <v>1</v>
      </c>
      <c r="BC33" s="437">
        <f t="shared" si="58"/>
        <v>0</v>
      </c>
      <c r="BD33" s="682">
        <f t="shared" ref="BD33:BD41" si="96">SUM(F33:H33)/3</f>
        <v>3.9333333333333336</v>
      </c>
      <c r="BE33" s="690">
        <f t="shared" ref="BE33:BE41" si="97">SUM(I33:K33)/3</f>
        <v>3.3936936936936939</v>
      </c>
      <c r="BF33" s="437">
        <f t="shared" ref="BF33:BF41" si="98">SUM(N33:R33)/5</f>
        <v>2.8</v>
      </c>
      <c r="BG33" s="758"/>
      <c r="BH33" s="692">
        <f t="shared" ref="BH33:BH41" si="99">IF(D33=5,1,0)</f>
        <v>0</v>
      </c>
      <c r="BI33" s="619">
        <f t="shared" ref="BI33:BI41" si="100">IF(D33=4,1,0)</f>
        <v>0</v>
      </c>
      <c r="BJ33" s="619">
        <f t="shared" ref="BJ33:BJ41" si="101">IF(D33=3,1,0)</f>
        <v>1</v>
      </c>
      <c r="BK33" s="619">
        <f t="shared" ref="BK33:BK41" si="102">IF(D33=2,1,0)</f>
        <v>0</v>
      </c>
      <c r="BM33" s="684"/>
      <c r="BN33" s="684"/>
      <c r="BO33" s="684"/>
      <c r="BP33" s="684"/>
      <c r="BQ33" s="684"/>
      <c r="BR33" s="684"/>
      <c r="BS33" s="684"/>
      <c r="BT33" s="684"/>
      <c r="BU33" s="684"/>
      <c r="BV33" s="684"/>
      <c r="BW33" s="684"/>
    </row>
    <row r="34" spans="1:75" ht="13.5" customHeight="1" thickBot="1">
      <c r="A34" s="62">
        <f t="shared" si="59"/>
        <v>0</v>
      </c>
      <c r="B34" s="364">
        <v>3</v>
      </c>
      <c r="C34" s="467" t="s">
        <v>197</v>
      </c>
      <c r="D34" s="321">
        <f t="shared" si="60"/>
        <v>4</v>
      </c>
      <c r="E34" s="324">
        <f t="shared" si="61"/>
        <v>3.723934065934067</v>
      </c>
      <c r="F34" s="324">
        <v>4.7</v>
      </c>
      <c r="G34" s="323">
        <v>4</v>
      </c>
      <c r="H34" s="297">
        <v>4.4000000000000004</v>
      </c>
      <c r="I34" s="698">
        <v>2.7</v>
      </c>
      <c r="J34" s="617">
        <v>3.4</v>
      </c>
      <c r="K34" s="617">
        <v>3.7</v>
      </c>
      <c r="L34" s="457">
        <f t="shared" si="62"/>
        <v>2.6132747252747253</v>
      </c>
      <c r="M34" s="322">
        <v>4</v>
      </c>
      <c r="N34" s="436">
        <v>3</v>
      </c>
      <c r="O34" s="436">
        <v>3</v>
      </c>
      <c r="P34" s="436">
        <v>3</v>
      </c>
      <c r="Q34" s="436">
        <v>3</v>
      </c>
      <c r="R34" s="601"/>
      <c r="S34" s="599">
        <f t="shared" si="79"/>
        <v>3.2240000000000002</v>
      </c>
      <c r="T34" s="436">
        <f t="shared" si="80"/>
        <v>2.4285714285714284</v>
      </c>
      <c r="U34" s="604">
        <f t="shared" si="81"/>
        <v>4.32</v>
      </c>
      <c r="V34" s="324"/>
      <c r="W34" s="437">
        <v>9</v>
      </c>
      <c r="X34" s="437">
        <v>9</v>
      </c>
      <c r="Y34" s="437"/>
      <c r="Z34" s="437">
        <v>12</v>
      </c>
      <c r="AA34" s="437"/>
      <c r="AB34" s="452"/>
      <c r="AC34" s="322">
        <f t="shared" si="82"/>
        <v>0</v>
      </c>
      <c r="AD34" s="328">
        <v>5</v>
      </c>
      <c r="AE34" s="702">
        <v>0</v>
      </c>
      <c r="AF34" s="329">
        <f t="shared" si="83"/>
        <v>0</v>
      </c>
      <c r="AG34" s="330">
        <f t="shared" si="84"/>
        <v>-5</v>
      </c>
      <c r="AH34" s="322">
        <f t="shared" si="41"/>
        <v>40</v>
      </c>
      <c r="AI34" s="585"/>
      <c r="AJ34" s="322">
        <f t="shared" si="64"/>
        <v>0</v>
      </c>
      <c r="AK34" s="331">
        <f t="shared" si="85"/>
        <v>0</v>
      </c>
      <c r="AL34" s="329">
        <f t="shared" si="86"/>
        <v>0</v>
      </c>
      <c r="AM34" s="330">
        <f t="shared" si="87"/>
        <v>0</v>
      </c>
      <c r="AN34" s="317">
        <f t="shared" si="88"/>
        <v>0</v>
      </c>
      <c r="AO34" s="329">
        <f t="shared" si="89"/>
        <v>0</v>
      </c>
      <c r="AP34" s="332">
        <f t="shared" si="70"/>
        <v>0</v>
      </c>
      <c r="AQ34" s="338">
        <f t="shared" si="90"/>
        <v>0</v>
      </c>
      <c r="AR34" s="334">
        <f t="shared" si="91"/>
        <v>0</v>
      </c>
      <c r="AS34" s="334">
        <f t="shared" si="92"/>
        <v>0</v>
      </c>
      <c r="AT34" s="334">
        <f t="shared" si="93"/>
        <v>0</v>
      </c>
      <c r="AU34" s="335">
        <f t="shared" si="94"/>
        <v>1</v>
      </c>
      <c r="AV34" s="317">
        <f t="shared" si="95"/>
        <v>1</v>
      </c>
      <c r="AW34" s="622">
        <f t="shared" si="75"/>
        <v>0</v>
      </c>
      <c r="AX34" s="329">
        <f t="shared" si="76"/>
        <v>0</v>
      </c>
      <c r="AY34" s="622">
        <f t="shared" si="77"/>
        <v>0</v>
      </c>
      <c r="AZ34" s="622">
        <f t="shared" si="31"/>
        <v>1</v>
      </c>
      <c r="BA34" s="437">
        <v>1</v>
      </c>
      <c r="BB34" s="437">
        <v>1</v>
      </c>
      <c r="BC34" s="437">
        <v>1</v>
      </c>
      <c r="BD34" s="682">
        <f t="shared" si="96"/>
        <v>4.3666666666666663</v>
      </c>
      <c r="BE34" s="690">
        <f t="shared" si="97"/>
        <v>3.2666666666666671</v>
      </c>
      <c r="BF34" s="437">
        <f t="shared" si="98"/>
        <v>2.4</v>
      </c>
      <c r="BG34" s="758"/>
      <c r="BH34" s="692">
        <f t="shared" si="99"/>
        <v>0</v>
      </c>
      <c r="BI34" s="619">
        <f t="shared" si="100"/>
        <v>1</v>
      </c>
      <c r="BJ34" s="619">
        <f t="shared" si="101"/>
        <v>0</v>
      </c>
      <c r="BK34" s="619">
        <f t="shared" si="102"/>
        <v>0</v>
      </c>
      <c r="BM34" s="684"/>
      <c r="BN34" s="684"/>
      <c r="BO34" s="684"/>
      <c r="BP34" s="684"/>
      <c r="BQ34" s="684"/>
      <c r="BR34" s="684"/>
      <c r="BS34" s="684"/>
      <c r="BT34" s="684"/>
      <c r="BU34" s="684"/>
      <c r="BV34" s="684"/>
      <c r="BW34" s="684"/>
    </row>
    <row r="35" spans="1:75" ht="13.5" customHeight="1">
      <c r="A35" s="62">
        <f t="shared" si="59"/>
        <v>1</v>
      </c>
      <c r="B35" s="370">
        <v>4</v>
      </c>
      <c r="C35" s="371" t="s">
        <v>198</v>
      </c>
      <c r="D35" s="298">
        <f t="shared" si="60"/>
        <v>3</v>
      </c>
      <c r="E35" s="302">
        <f t="shared" si="61"/>
        <v>3.9841478521478524</v>
      </c>
      <c r="F35" s="302">
        <v>4.7</v>
      </c>
      <c r="G35" s="300">
        <v>3.7</v>
      </c>
      <c r="H35" s="301">
        <v>5</v>
      </c>
      <c r="I35" s="373">
        <v>5</v>
      </c>
      <c r="J35" s="651">
        <v>3</v>
      </c>
      <c r="K35" s="547">
        <f t="shared" si="78"/>
        <v>2</v>
      </c>
      <c r="L35" s="456">
        <f t="shared" si="62"/>
        <v>4.7256263736263735</v>
      </c>
      <c r="M35" s="299">
        <v>4</v>
      </c>
      <c r="N35" s="304">
        <v>5</v>
      </c>
      <c r="O35" s="304">
        <v>4</v>
      </c>
      <c r="P35" s="304">
        <v>5</v>
      </c>
      <c r="Q35" s="304">
        <v>5</v>
      </c>
      <c r="R35" s="602">
        <v>5</v>
      </c>
      <c r="S35" s="302">
        <f t="shared" si="79"/>
        <v>4.1760000000000002</v>
      </c>
      <c r="T35" s="304">
        <f t="shared" si="80"/>
        <v>3.8571428571428572</v>
      </c>
      <c r="U35" s="605">
        <f t="shared" si="81"/>
        <v>5.4</v>
      </c>
      <c r="V35" s="302"/>
      <c r="W35" s="305">
        <v>16</v>
      </c>
      <c r="X35" s="305">
        <v>4</v>
      </c>
      <c r="Y35" s="305">
        <v>8</v>
      </c>
      <c r="Z35" s="305">
        <v>12</v>
      </c>
      <c r="AA35" s="305"/>
      <c r="AB35" s="453"/>
      <c r="AC35" s="299">
        <f t="shared" si="82"/>
        <v>0</v>
      </c>
      <c r="AD35" s="308">
        <v>2</v>
      </c>
      <c r="AE35" s="304">
        <v>1</v>
      </c>
      <c r="AF35" s="309">
        <f t="shared" si="83"/>
        <v>1</v>
      </c>
      <c r="AG35" s="310">
        <f t="shared" si="84"/>
        <v>-1</v>
      </c>
      <c r="AH35" s="299">
        <f t="shared" si="41"/>
        <v>40</v>
      </c>
      <c r="AI35" s="376"/>
      <c r="AJ35" s="299">
        <f t="shared" si="64"/>
        <v>1</v>
      </c>
      <c r="AK35" s="313">
        <f t="shared" si="85"/>
        <v>0</v>
      </c>
      <c r="AL35" s="309">
        <f t="shared" si="86"/>
        <v>0</v>
      </c>
      <c r="AM35" s="310">
        <f t="shared" si="87"/>
        <v>0</v>
      </c>
      <c r="AN35" s="314">
        <f t="shared" si="88"/>
        <v>0</v>
      </c>
      <c r="AO35" s="309">
        <f t="shared" si="89"/>
        <v>1</v>
      </c>
      <c r="AP35" s="315">
        <f t="shared" si="70"/>
        <v>0</v>
      </c>
      <c r="AQ35" s="316">
        <f t="shared" si="90"/>
        <v>0</v>
      </c>
      <c r="AR35" s="309">
        <f t="shared" si="91"/>
        <v>0</v>
      </c>
      <c r="AS35" s="309">
        <f t="shared" si="92"/>
        <v>0</v>
      </c>
      <c r="AT35" s="309">
        <f t="shared" si="93"/>
        <v>0</v>
      </c>
      <c r="AU35" s="310">
        <f t="shared" si="94"/>
        <v>0</v>
      </c>
      <c r="AV35" s="317">
        <f t="shared" si="95"/>
        <v>0</v>
      </c>
      <c r="AW35" s="622">
        <f t="shared" si="75"/>
        <v>0</v>
      </c>
      <c r="AX35" s="329">
        <f t="shared" si="76"/>
        <v>1</v>
      </c>
      <c r="AY35" s="622">
        <f t="shared" si="77"/>
        <v>1</v>
      </c>
      <c r="AZ35" s="622">
        <f t="shared" si="31"/>
        <v>1</v>
      </c>
      <c r="BA35" s="437">
        <f t="shared" si="56"/>
        <v>0</v>
      </c>
      <c r="BB35" s="437">
        <f t="shared" si="57"/>
        <v>0</v>
      </c>
      <c r="BC35" s="437">
        <f t="shared" si="58"/>
        <v>0</v>
      </c>
      <c r="BD35" s="682">
        <f t="shared" si="96"/>
        <v>4.4666666666666668</v>
      </c>
      <c r="BE35" s="690">
        <f t="shared" si="97"/>
        <v>3.3333333333333335</v>
      </c>
      <c r="BF35" s="437">
        <f t="shared" si="98"/>
        <v>4.8</v>
      </c>
      <c r="BG35" s="758"/>
      <c r="BH35" s="692">
        <f t="shared" si="99"/>
        <v>0</v>
      </c>
      <c r="BI35" s="619">
        <f t="shared" si="100"/>
        <v>0</v>
      </c>
      <c r="BJ35" s="619">
        <f t="shared" si="101"/>
        <v>1</v>
      </c>
      <c r="BK35" s="619">
        <f t="shared" si="102"/>
        <v>0</v>
      </c>
      <c r="BM35" s="684"/>
      <c r="BN35" s="684"/>
      <c r="BO35" s="684"/>
      <c r="BP35" s="684"/>
      <c r="BQ35" s="684"/>
      <c r="BR35" s="684"/>
      <c r="BS35" s="684"/>
      <c r="BT35" s="684"/>
      <c r="BU35" s="684"/>
      <c r="BV35" s="684"/>
      <c r="BW35" s="684"/>
    </row>
    <row r="36" spans="1:75" ht="13.5" customHeight="1" thickBot="1">
      <c r="A36" s="62">
        <f t="shared" si="59"/>
        <v>3</v>
      </c>
      <c r="B36" s="364">
        <v>5</v>
      </c>
      <c r="C36" s="467" t="s">
        <v>199</v>
      </c>
      <c r="D36" s="321">
        <f t="shared" si="60"/>
        <v>2</v>
      </c>
      <c r="E36" s="324">
        <f t="shared" si="61"/>
        <v>2.956254745254745</v>
      </c>
      <c r="F36" s="324">
        <v>2</v>
      </c>
      <c r="G36" s="323">
        <v>3.7</v>
      </c>
      <c r="H36" s="297">
        <v>3.4</v>
      </c>
      <c r="I36" s="626">
        <v>5</v>
      </c>
      <c r="J36" s="297">
        <v>2</v>
      </c>
      <c r="K36" s="297">
        <f t="shared" si="78"/>
        <v>2</v>
      </c>
      <c r="L36" s="457">
        <f t="shared" si="62"/>
        <v>1.3688021978021978</v>
      </c>
      <c r="M36" s="322">
        <v>4</v>
      </c>
      <c r="N36" s="436">
        <v>3</v>
      </c>
      <c r="O36" s="436"/>
      <c r="P36" s="436"/>
      <c r="Q36" s="436"/>
      <c r="R36" s="601"/>
      <c r="S36" s="599">
        <f t="shared" si="79"/>
        <v>3.7679999999999998</v>
      </c>
      <c r="T36" s="436">
        <f t="shared" si="80"/>
        <v>3.5714285714285712</v>
      </c>
      <c r="U36" s="604">
        <f t="shared" si="81"/>
        <v>4.4550000000000001</v>
      </c>
      <c r="V36" s="324"/>
      <c r="W36" s="437">
        <v>13</v>
      </c>
      <c r="X36" s="437">
        <v>5</v>
      </c>
      <c r="Y36" s="437">
        <v>1</v>
      </c>
      <c r="Z36" s="437">
        <v>12</v>
      </c>
      <c r="AA36" s="437"/>
      <c r="AB36" s="452"/>
      <c r="AC36" s="322">
        <f t="shared" si="82"/>
        <v>1</v>
      </c>
      <c r="AD36" s="328">
        <v>5</v>
      </c>
      <c r="AE36" s="702">
        <v>4</v>
      </c>
      <c r="AF36" s="329">
        <f t="shared" si="83"/>
        <v>4</v>
      </c>
      <c r="AG36" s="330">
        <f t="shared" si="84"/>
        <v>-1</v>
      </c>
      <c r="AH36" s="322">
        <f t="shared" si="41"/>
        <v>40</v>
      </c>
      <c r="AJ36" s="322">
        <f t="shared" si="64"/>
        <v>4</v>
      </c>
      <c r="AK36" s="331">
        <f t="shared" si="85"/>
        <v>1</v>
      </c>
      <c r="AL36" s="329">
        <f t="shared" si="86"/>
        <v>0</v>
      </c>
      <c r="AM36" s="330">
        <f t="shared" si="87"/>
        <v>0</v>
      </c>
      <c r="AN36" s="317">
        <f t="shared" si="88"/>
        <v>0</v>
      </c>
      <c r="AO36" s="329">
        <f t="shared" si="89"/>
        <v>1</v>
      </c>
      <c r="AP36" s="332">
        <f t="shared" si="70"/>
        <v>1</v>
      </c>
      <c r="AQ36" s="338">
        <f t="shared" si="90"/>
        <v>0</v>
      </c>
      <c r="AR36" s="334">
        <f t="shared" si="91"/>
        <v>1</v>
      </c>
      <c r="AS36" s="334">
        <f t="shared" si="92"/>
        <v>1</v>
      </c>
      <c r="AT36" s="334">
        <f t="shared" si="93"/>
        <v>1</v>
      </c>
      <c r="AU36" s="335">
        <f t="shared" si="94"/>
        <v>1</v>
      </c>
      <c r="AV36" s="317">
        <f t="shared" si="95"/>
        <v>4</v>
      </c>
      <c r="AW36" s="622">
        <f t="shared" si="75"/>
        <v>1</v>
      </c>
      <c r="AX36" s="329">
        <f t="shared" si="76"/>
        <v>2</v>
      </c>
      <c r="AY36" s="622">
        <f t="shared" si="77"/>
        <v>3</v>
      </c>
      <c r="AZ36" s="622">
        <f t="shared" si="31"/>
        <v>7</v>
      </c>
      <c r="BA36" s="437">
        <v>1</v>
      </c>
      <c r="BB36" s="437">
        <f t="shared" si="57"/>
        <v>0</v>
      </c>
      <c r="BC36" s="437">
        <v>1</v>
      </c>
      <c r="BD36" s="682">
        <f t="shared" si="96"/>
        <v>3.0333333333333332</v>
      </c>
      <c r="BE36" s="690">
        <f t="shared" si="97"/>
        <v>3</v>
      </c>
      <c r="BF36" s="437">
        <f t="shared" si="98"/>
        <v>0.6</v>
      </c>
      <c r="BG36" s="758"/>
      <c r="BH36" s="692">
        <f t="shared" si="99"/>
        <v>0</v>
      </c>
      <c r="BI36" s="619">
        <f t="shared" si="100"/>
        <v>0</v>
      </c>
      <c r="BJ36" s="619">
        <f t="shared" si="101"/>
        <v>0</v>
      </c>
      <c r="BK36" s="619">
        <f t="shared" si="102"/>
        <v>1</v>
      </c>
      <c r="BM36" s="684"/>
      <c r="BN36" s="684"/>
      <c r="BO36" s="684"/>
      <c r="BP36" s="684"/>
      <c r="BQ36" s="684"/>
      <c r="BR36" s="684"/>
      <c r="BS36" s="684"/>
      <c r="BT36" s="684"/>
      <c r="BU36" s="684"/>
      <c r="BV36" s="684"/>
      <c r="BW36" s="684"/>
    </row>
    <row r="37" spans="1:75" ht="13.5" customHeight="1" thickBot="1">
      <c r="A37" s="62">
        <f t="shared" si="59"/>
        <v>5</v>
      </c>
      <c r="B37" s="370">
        <v>6</v>
      </c>
      <c r="C37" s="371" t="s">
        <v>200</v>
      </c>
      <c r="D37" s="298">
        <f t="shared" si="60"/>
        <v>2</v>
      </c>
      <c r="E37" s="302">
        <f t="shared" si="61"/>
        <v>2.4967312687312688</v>
      </c>
      <c r="F37" s="302">
        <v>2</v>
      </c>
      <c r="G37" s="300">
        <v>2</v>
      </c>
      <c r="H37" s="301">
        <v>2</v>
      </c>
      <c r="I37" s="616">
        <v>4.7</v>
      </c>
      <c r="J37" s="614">
        <v>2</v>
      </c>
      <c r="K37" s="301">
        <f t="shared" si="78"/>
        <v>2</v>
      </c>
      <c r="L37" s="456">
        <f t="shared" si="62"/>
        <v>1.4140439560439562</v>
      </c>
      <c r="M37" s="299">
        <v>4</v>
      </c>
      <c r="N37" s="304">
        <v>3</v>
      </c>
      <c r="O37" s="304"/>
      <c r="P37" s="304"/>
      <c r="Q37" s="304"/>
      <c r="R37" s="602"/>
      <c r="S37" s="302">
        <f t="shared" si="79"/>
        <v>3.9039999999999999</v>
      </c>
      <c r="T37" s="550">
        <f t="shared" si="80"/>
        <v>4.4285714285714288</v>
      </c>
      <c r="U37" s="605">
        <f t="shared" si="81"/>
        <v>4.0500000000000007</v>
      </c>
      <c r="V37" s="302"/>
      <c r="W37" s="305">
        <v>14</v>
      </c>
      <c r="X37" s="305">
        <v>2</v>
      </c>
      <c r="Y37" s="305"/>
      <c r="Z37" s="305">
        <v>10</v>
      </c>
      <c r="AA37" s="305"/>
      <c r="AB37" s="453"/>
      <c r="AC37" s="299">
        <f t="shared" si="82"/>
        <v>1</v>
      </c>
      <c r="AD37" s="308">
        <v>8</v>
      </c>
      <c r="AE37" s="304">
        <v>7</v>
      </c>
      <c r="AF37" s="309">
        <f t="shared" si="83"/>
        <v>6</v>
      </c>
      <c r="AG37" s="310">
        <f t="shared" si="84"/>
        <v>-2</v>
      </c>
      <c r="AH37" s="299">
        <f t="shared" si="41"/>
        <v>40</v>
      </c>
      <c r="AI37" s="376"/>
      <c r="AJ37" s="299">
        <f t="shared" si="64"/>
        <v>6</v>
      </c>
      <c r="AK37" s="313">
        <f t="shared" si="85"/>
        <v>1</v>
      </c>
      <c r="AL37" s="309">
        <f t="shared" si="86"/>
        <v>1</v>
      </c>
      <c r="AM37" s="310">
        <f t="shared" si="87"/>
        <v>1</v>
      </c>
      <c r="AN37" s="314">
        <f t="shared" si="88"/>
        <v>0</v>
      </c>
      <c r="AO37" s="309">
        <f t="shared" si="89"/>
        <v>1</v>
      </c>
      <c r="AP37" s="315">
        <f t="shared" si="70"/>
        <v>1</v>
      </c>
      <c r="AQ37" s="316">
        <f t="shared" si="90"/>
        <v>0</v>
      </c>
      <c r="AR37" s="309">
        <f t="shared" si="91"/>
        <v>1</v>
      </c>
      <c r="AS37" s="309">
        <f t="shared" si="92"/>
        <v>1</v>
      </c>
      <c r="AT37" s="309">
        <f t="shared" si="93"/>
        <v>1</v>
      </c>
      <c r="AU37" s="310">
        <f t="shared" si="94"/>
        <v>1</v>
      </c>
      <c r="AV37" s="317">
        <f t="shared" si="95"/>
        <v>4</v>
      </c>
      <c r="AW37" s="622">
        <f t="shared" si="75"/>
        <v>3</v>
      </c>
      <c r="AX37" s="329">
        <f t="shared" si="76"/>
        <v>2</v>
      </c>
      <c r="AY37" s="622">
        <f t="shared" si="77"/>
        <v>5</v>
      </c>
      <c r="AZ37" s="622">
        <f t="shared" si="31"/>
        <v>9</v>
      </c>
      <c r="BA37" s="437">
        <v>1</v>
      </c>
      <c r="BB37" s="437">
        <v>1</v>
      </c>
      <c r="BC37" s="437">
        <v>1</v>
      </c>
      <c r="BD37" s="682">
        <f t="shared" si="96"/>
        <v>2</v>
      </c>
      <c r="BE37" s="690">
        <f t="shared" si="97"/>
        <v>2.9</v>
      </c>
      <c r="BF37" s="437">
        <f t="shared" si="98"/>
        <v>0.6</v>
      </c>
      <c r="BG37" s="758"/>
      <c r="BH37" s="692">
        <f t="shared" si="99"/>
        <v>0</v>
      </c>
      <c r="BI37" s="619">
        <f t="shared" si="100"/>
        <v>0</v>
      </c>
      <c r="BJ37" s="619">
        <f t="shared" si="101"/>
        <v>0</v>
      </c>
      <c r="BK37" s="619">
        <f t="shared" si="102"/>
        <v>1</v>
      </c>
      <c r="BL37" s="431"/>
      <c r="BM37" s="684"/>
      <c r="BN37" s="684"/>
      <c r="BO37" s="684"/>
      <c r="BP37" s="684"/>
      <c r="BQ37" s="684"/>
      <c r="BR37" s="684"/>
      <c r="BS37" s="684"/>
      <c r="BT37" s="684"/>
      <c r="BU37" s="684"/>
      <c r="BV37" s="684"/>
      <c r="BW37" s="684"/>
    </row>
    <row r="38" spans="1:75" ht="13.5" customHeight="1" thickBot="1">
      <c r="A38" s="62">
        <f t="shared" si="59"/>
        <v>2</v>
      </c>
      <c r="B38" s="364">
        <v>7</v>
      </c>
      <c r="C38" s="467" t="s">
        <v>201</v>
      </c>
      <c r="D38" s="321">
        <f t="shared" si="60"/>
        <v>2</v>
      </c>
      <c r="E38" s="324">
        <f t="shared" si="61"/>
        <v>2.8942487512487514</v>
      </c>
      <c r="F38" s="324">
        <v>3</v>
      </c>
      <c r="G38" s="323">
        <v>3.7</v>
      </c>
      <c r="H38" s="297">
        <v>2.7</v>
      </c>
      <c r="I38" s="615">
        <v>3.7</v>
      </c>
      <c r="J38" s="647">
        <v>2</v>
      </c>
      <c r="K38" s="297">
        <f t="shared" si="78"/>
        <v>2</v>
      </c>
      <c r="L38" s="457">
        <f t="shared" si="62"/>
        <v>3.1867362637362637</v>
      </c>
      <c r="M38" s="322">
        <v>3</v>
      </c>
      <c r="N38" s="436">
        <v>3</v>
      </c>
      <c r="O38" s="436">
        <v>3</v>
      </c>
      <c r="P38" s="436">
        <v>4</v>
      </c>
      <c r="Q38" s="436">
        <v>3</v>
      </c>
      <c r="R38" s="601">
        <v>3</v>
      </c>
      <c r="S38" s="599">
        <f t="shared" si="79"/>
        <v>2.544</v>
      </c>
      <c r="T38" s="549">
        <f t="shared" si="80"/>
        <v>2.4285714285714284</v>
      </c>
      <c r="U38" s="604">
        <f t="shared" si="81"/>
        <v>4.4550000000000001</v>
      </c>
      <c r="V38" s="324"/>
      <c r="W38" s="437">
        <v>4</v>
      </c>
      <c r="X38" s="437">
        <v>9</v>
      </c>
      <c r="Y38" s="437">
        <v>3</v>
      </c>
      <c r="Z38" s="437">
        <v>10</v>
      </c>
      <c r="AA38" s="437"/>
      <c r="AB38" s="452"/>
      <c r="AC38" s="322">
        <f t="shared" si="82"/>
        <v>1</v>
      </c>
      <c r="AD38" s="328">
        <v>5</v>
      </c>
      <c r="AE38" s="702">
        <v>2</v>
      </c>
      <c r="AF38" s="329">
        <f t="shared" si="83"/>
        <v>2</v>
      </c>
      <c r="AG38" s="330">
        <f t="shared" si="84"/>
        <v>-3</v>
      </c>
      <c r="AH38" s="322">
        <f t="shared" si="41"/>
        <v>40</v>
      </c>
      <c r="AJ38" s="322">
        <f t="shared" si="64"/>
        <v>2</v>
      </c>
      <c r="AK38" s="331">
        <f t="shared" si="85"/>
        <v>0</v>
      </c>
      <c r="AL38" s="329">
        <f t="shared" si="86"/>
        <v>0</v>
      </c>
      <c r="AM38" s="330">
        <f t="shared" si="87"/>
        <v>0</v>
      </c>
      <c r="AN38" s="317">
        <f t="shared" si="88"/>
        <v>0</v>
      </c>
      <c r="AO38" s="329">
        <f t="shared" si="89"/>
        <v>1</v>
      </c>
      <c r="AP38" s="332">
        <f t="shared" si="70"/>
        <v>1</v>
      </c>
      <c r="AQ38" s="338">
        <f t="shared" si="90"/>
        <v>0</v>
      </c>
      <c r="AR38" s="334">
        <f t="shared" si="91"/>
        <v>0</v>
      </c>
      <c r="AS38" s="334">
        <f t="shared" si="92"/>
        <v>0</v>
      </c>
      <c r="AT38" s="334">
        <f t="shared" si="93"/>
        <v>0</v>
      </c>
      <c r="AU38" s="335">
        <f t="shared" si="94"/>
        <v>0</v>
      </c>
      <c r="AV38" s="317">
        <f t="shared" si="95"/>
        <v>0</v>
      </c>
      <c r="AW38" s="622">
        <f t="shared" si="75"/>
        <v>0</v>
      </c>
      <c r="AX38" s="329">
        <f t="shared" si="76"/>
        <v>2</v>
      </c>
      <c r="AY38" s="622">
        <f t="shared" si="77"/>
        <v>2</v>
      </c>
      <c r="AZ38" s="622">
        <f t="shared" si="31"/>
        <v>2</v>
      </c>
      <c r="BA38" s="437">
        <v>1</v>
      </c>
      <c r="BB38" s="437">
        <v>1</v>
      </c>
      <c r="BC38" s="437">
        <f t="shared" si="58"/>
        <v>0</v>
      </c>
      <c r="BD38" s="682">
        <f t="shared" si="96"/>
        <v>3.1333333333333333</v>
      </c>
      <c r="BE38" s="690">
        <f t="shared" si="97"/>
        <v>2.5666666666666669</v>
      </c>
      <c r="BF38" s="437">
        <f t="shared" si="98"/>
        <v>3.2</v>
      </c>
      <c r="BG38" s="758"/>
      <c r="BH38" s="692">
        <f t="shared" si="99"/>
        <v>0</v>
      </c>
      <c r="BI38" s="619">
        <f t="shared" si="100"/>
        <v>0</v>
      </c>
      <c r="BJ38" s="619">
        <f t="shared" si="101"/>
        <v>0</v>
      </c>
      <c r="BK38" s="619">
        <f t="shared" si="102"/>
        <v>1</v>
      </c>
      <c r="BL38" s="431"/>
      <c r="BM38" s="684"/>
      <c r="BN38" s="684"/>
      <c r="BO38" s="684"/>
      <c r="BP38" s="684"/>
      <c r="BQ38" s="684"/>
      <c r="BR38" s="684"/>
      <c r="BS38" s="684"/>
      <c r="BT38" s="684"/>
      <c r="BU38" s="684"/>
      <c r="BV38" s="684"/>
      <c r="BW38" s="684"/>
    </row>
    <row r="39" spans="1:75" ht="13.5" customHeight="1" thickBot="1">
      <c r="A39" s="597">
        <f t="shared" si="59"/>
        <v>0</v>
      </c>
      <c r="B39" s="370">
        <v>9</v>
      </c>
      <c r="C39" s="371" t="s">
        <v>202</v>
      </c>
      <c r="D39" s="298">
        <f t="shared" si="60"/>
        <v>4</v>
      </c>
      <c r="E39" s="491">
        <f t="shared" ref="E39" si="103">(F39*F52+G39*G52+H39*H52+I39*I52+J39*J52+K39*K52+L39*L52+M39*M51)/AF54</f>
        <v>3.6081504171504175</v>
      </c>
      <c r="F39" s="302">
        <v>3.7</v>
      </c>
      <c r="G39" s="300">
        <v>3</v>
      </c>
      <c r="H39" s="301">
        <v>4.7</v>
      </c>
      <c r="I39" s="456">
        <v>3.7</v>
      </c>
      <c r="J39" s="616">
        <v>3.4</v>
      </c>
      <c r="K39" s="697">
        <f t="shared" si="78"/>
        <v>2.7810810810810809</v>
      </c>
      <c r="L39" s="373">
        <f t="shared" ref="L39" si="104">(N39*N52+O39*O52+P39*P52+Q39*Q52+R39*R52+S39*S52+T39*T52+U39*U52)/AC53</f>
        <v>3.7680329670329673</v>
      </c>
      <c r="M39" s="299">
        <v>4</v>
      </c>
      <c r="N39" s="304">
        <v>4</v>
      </c>
      <c r="O39" s="311">
        <v>3</v>
      </c>
      <c r="P39" s="305">
        <v>5</v>
      </c>
      <c r="Q39" s="305">
        <v>4</v>
      </c>
      <c r="R39" s="311">
        <v>4</v>
      </c>
      <c r="S39" s="302">
        <f t="shared" si="79"/>
        <v>3.7679999999999998</v>
      </c>
      <c r="T39" s="550">
        <f t="shared" si="80"/>
        <v>1.5714285714285716</v>
      </c>
      <c r="U39" s="605">
        <f t="shared" si="81"/>
        <v>3.6450000000000005</v>
      </c>
      <c r="V39" s="302">
        <v>8.5</v>
      </c>
      <c r="W39" s="305">
        <v>13</v>
      </c>
      <c r="X39" s="305">
        <v>12</v>
      </c>
      <c r="Y39" s="305"/>
      <c r="Z39" s="305">
        <v>7</v>
      </c>
      <c r="AA39" s="305"/>
      <c r="AB39" s="453"/>
      <c r="AC39" s="299">
        <f t="shared" si="82"/>
        <v>0</v>
      </c>
      <c r="AD39" s="308">
        <v>3</v>
      </c>
      <c r="AE39" s="304">
        <v>0</v>
      </c>
      <c r="AF39" s="309">
        <f t="shared" si="83"/>
        <v>0</v>
      </c>
      <c r="AG39" s="310">
        <f t="shared" si="84"/>
        <v>-3</v>
      </c>
      <c r="AH39" s="299">
        <f>AH38</f>
        <v>40</v>
      </c>
      <c r="AI39" s="585"/>
      <c r="AJ39" s="480">
        <f t="shared" si="64"/>
        <v>0</v>
      </c>
      <c r="AK39" s="313">
        <f t="shared" si="85"/>
        <v>0</v>
      </c>
      <c r="AL39" s="309">
        <f t="shared" si="86"/>
        <v>0</v>
      </c>
      <c r="AM39" s="310">
        <f t="shared" si="87"/>
        <v>0</v>
      </c>
      <c r="AN39" s="314">
        <f t="shared" si="88"/>
        <v>0</v>
      </c>
      <c r="AO39" s="309">
        <f t="shared" si="89"/>
        <v>0</v>
      </c>
      <c r="AP39" s="310">
        <f t="shared" si="70"/>
        <v>0</v>
      </c>
      <c r="AQ39" s="316">
        <f t="shared" si="90"/>
        <v>0</v>
      </c>
      <c r="AR39" s="309">
        <f t="shared" si="91"/>
        <v>0</v>
      </c>
      <c r="AS39" s="309">
        <f t="shared" si="92"/>
        <v>0</v>
      </c>
      <c r="AT39" s="309">
        <f t="shared" si="93"/>
        <v>0</v>
      </c>
      <c r="AU39" s="310">
        <f t="shared" si="94"/>
        <v>0</v>
      </c>
      <c r="AV39" s="317">
        <f t="shared" si="95"/>
        <v>0</v>
      </c>
      <c r="AW39" s="622">
        <f t="shared" si="75"/>
        <v>0</v>
      </c>
      <c r="AX39" s="329">
        <f t="shared" si="76"/>
        <v>0</v>
      </c>
      <c r="AY39" s="622">
        <f t="shared" si="77"/>
        <v>0</v>
      </c>
      <c r="AZ39" s="622">
        <f t="shared" si="31"/>
        <v>0</v>
      </c>
      <c r="BA39" s="437">
        <v>1</v>
      </c>
      <c r="BB39" s="437">
        <v>1</v>
      </c>
      <c r="BC39" s="437">
        <v>1</v>
      </c>
      <c r="BD39" s="682">
        <f t="shared" si="96"/>
        <v>3.8000000000000003</v>
      </c>
      <c r="BE39" s="690">
        <f t="shared" si="97"/>
        <v>3.2936936936936938</v>
      </c>
      <c r="BF39" s="437">
        <f t="shared" si="98"/>
        <v>4</v>
      </c>
      <c r="BG39" s="758"/>
      <c r="BH39" s="692">
        <f t="shared" si="99"/>
        <v>0</v>
      </c>
      <c r="BI39" s="619">
        <f t="shared" si="100"/>
        <v>1</v>
      </c>
      <c r="BJ39" s="619">
        <f t="shared" si="101"/>
        <v>0</v>
      </c>
      <c r="BK39" s="619">
        <f t="shared" si="102"/>
        <v>0</v>
      </c>
      <c r="BL39" s="431"/>
      <c r="BM39" s="684"/>
      <c r="BN39" s="684"/>
      <c r="BO39" s="684"/>
      <c r="BP39" s="684"/>
      <c r="BQ39" s="684"/>
      <c r="BR39" s="684"/>
      <c r="BS39" s="684"/>
      <c r="BT39" s="684"/>
      <c r="BU39" s="684"/>
      <c r="BV39" s="684"/>
      <c r="BW39" s="684"/>
    </row>
    <row r="40" spans="1:75" ht="13.5" customHeight="1">
      <c r="A40" s="62">
        <f t="shared" si="59"/>
        <v>0</v>
      </c>
      <c r="B40" s="364">
        <v>10</v>
      </c>
      <c r="C40" s="372" t="s">
        <v>203</v>
      </c>
      <c r="D40" s="321">
        <f t="shared" ref="D40:D41" si="105">IF(AF40=0,ROUND(E40,0),IF(AF40=1,ROUND(E40-1,0),2))</f>
        <v>4</v>
      </c>
      <c r="E40" s="490">
        <f t="shared" ref="E40:E41" si="106">(F40*F53+G40*G53+H40*H53+I40*I53+J40*J53+K40*K53+L40*L53+M40*M52)/AF55</f>
        <v>4.4318006318006322</v>
      </c>
      <c r="F40" s="324">
        <v>5</v>
      </c>
      <c r="G40" s="323">
        <v>4</v>
      </c>
      <c r="H40" s="297">
        <v>5</v>
      </c>
      <c r="I40" s="324">
        <v>5</v>
      </c>
      <c r="J40" s="648">
        <v>4</v>
      </c>
      <c r="K40" s="297">
        <f t="shared" si="78"/>
        <v>2.9189189189189189</v>
      </c>
      <c r="L40" s="324">
        <f t="shared" ref="L40:L41" si="107">(N40*N53+O40*O53+P40*P53+Q40*Q53+R40*R53+S40*S53+T40*T53+U40*U53)/AC54</f>
        <v>4.8714285714285719</v>
      </c>
      <c r="M40" s="322">
        <v>5</v>
      </c>
      <c r="N40" s="436">
        <v>5</v>
      </c>
      <c r="O40" s="436">
        <v>5</v>
      </c>
      <c r="P40" s="596">
        <v>5</v>
      </c>
      <c r="Q40" s="596">
        <v>5</v>
      </c>
      <c r="R40" s="601">
        <v>5</v>
      </c>
      <c r="S40" s="599">
        <f t="shared" si="79"/>
        <v>4.04</v>
      </c>
      <c r="T40" s="436">
        <f t="shared" si="80"/>
        <v>4.4285714285714288</v>
      </c>
      <c r="U40" s="604">
        <f t="shared" si="81"/>
        <v>4.8600000000000003</v>
      </c>
      <c r="V40" s="324">
        <v>10</v>
      </c>
      <c r="W40" s="437">
        <v>15</v>
      </c>
      <c r="X40" s="437">
        <v>2</v>
      </c>
      <c r="Y40" s="437">
        <v>4</v>
      </c>
      <c r="Z40" s="437">
        <v>12</v>
      </c>
      <c r="AA40" s="437"/>
      <c r="AB40" s="452"/>
      <c r="AC40" s="322">
        <f t="shared" ref="AC40:AC41" si="108">IF(D40&gt;2.5,0,1)</f>
        <v>0</v>
      </c>
      <c r="AD40" s="328">
        <v>1</v>
      </c>
      <c r="AE40" s="702">
        <v>0</v>
      </c>
      <c r="AF40" s="329">
        <f t="shared" ref="AF40:AF41" si="109">AJ40</f>
        <v>0</v>
      </c>
      <c r="AG40" s="330">
        <f t="shared" ref="AG40:AG41" si="110">AF40-AD40</f>
        <v>-1</v>
      </c>
      <c r="AH40" s="322">
        <f t="shared" si="41"/>
        <v>40</v>
      </c>
      <c r="AI40" s="612"/>
      <c r="AJ40" s="479">
        <f t="shared" ref="AJ40:AJ41" si="111">SUM(AK40:AR40)</f>
        <v>0</v>
      </c>
      <c r="AK40" s="331">
        <f t="shared" ref="AK40:AK41" si="112">IF(F40&lt;2.6,1,0)</f>
        <v>0</v>
      </c>
      <c r="AL40" s="329">
        <f t="shared" ref="AL40:AL41" si="113">IF(G40&lt;2.6,1,0)</f>
        <v>0</v>
      </c>
      <c r="AM40" s="330">
        <f t="shared" ref="AM40:AM41" si="114">IF(H40&lt;2.6,1,0)</f>
        <v>0</v>
      </c>
      <c r="AN40" s="317">
        <f t="shared" ref="AN40:AN41" si="115">IF(I40&lt;2.6,1,0)</f>
        <v>0</v>
      </c>
      <c r="AO40" s="329">
        <f t="shared" ref="AO40:AO41" si="116">IF(K40&lt;2.6,1,0)</f>
        <v>0</v>
      </c>
      <c r="AP40" s="330">
        <f t="shared" ref="AP40:AP41" si="117">IF(J40&lt;2.6,1,0)</f>
        <v>0</v>
      </c>
      <c r="AQ40" s="338">
        <f t="shared" ref="AQ40:AQ41" si="118">IF(N40&lt;2.6,1,0)</f>
        <v>0</v>
      </c>
      <c r="AR40" s="334">
        <f t="shared" ref="AR40:AR41" si="119">IF(O40&lt;2.6,1,0)</f>
        <v>0</v>
      </c>
      <c r="AS40" s="334">
        <f t="shared" ref="AS40:AS41" si="120">IF(P40&lt;2.6,1,0)</f>
        <v>0</v>
      </c>
      <c r="AT40" s="334">
        <f t="shared" ref="AT40:AT41" si="121">IF(Q40&lt;2.6,1,0)</f>
        <v>0</v>
      </c>
      <c r="AU40" s="335">
        <f t="shared" ref="AU40:AU41" si="122">IF(R40&lt;2.6,1,0)</f>
        <v>0</v>
      </c>
      <c r="AV40" s="317">
        <f t="shared" ref="AV40:AV41" si="123">SUM(AQ40:AU40)</f>
        <v>0</v>
      </c>
      <c r="AW40" s="622">
        <f t="shared" ref="AW40:AW41" si="124">SUM(AK40:AM40)</f>
        <v>0</v>
      </c>
      <c r="AX40" s="329">
        <f t="shared" ref="AX40:AX41" si="125">SUM(AN40:AP40)</f>
        <v>0</v>
      </c>
      <c r="AY40" s="622">
        <f t="shared" ref="AY40:AY41" si="126">SUM(AW40:AX40)</f>
        <v>0</v>
      </c>
      <c r="AZ40" s="622">
        <f t="shared" si="31"/>
        <v>0</v>
      </c>
      <c r="BA40" s="437">
        <v>1</v>
      </c>
      <c r="BB40" s="437">
        <f t="shared" si="57"/>
        <v>0</v>
      </c>
      <c r="BC40" s="437">
        <v>1</v>
      </c>
      <c r="BD40" s="682">
        <f t="shared" si="96"/>
        <v>4.666666666666667</v>
      </c>
      <c r="BE40" s="690">
        <f t="shared" si="97"/>
        <v>3.9729729729729732</v>
      </c>
      <c r="BF40" s="437">
        <f t="shared" si="98"/>
        <v>5</v>
      </c>
      <c r="BG40" s="758"/>
      <c r="BH40" s="692">
        <f t="shared" si="99"/>
        <v>0</v>
      </c>
      <c r="BI40" s="619">
        <f t="shared" si="100"/>
        <v>1</v>
      </c>
      <c r="BJ40" s="619">
        <f t="shared" si="101"/>
        <v>0</v>
      </c>
      <c r="BK40" s="619">
        <f t="shared" si="102"/>
        <v>0</v>
      </c>
      <c r="BL40" s="431"/>
      <c r="BM40" s="684"/>
      <c r="BN40" s="684"/>
      <c r="BO40" s="684"/>
      <c r="BP40" s="684"/>
      <c r="BQ40" s="684"/>
      <c r="BR40" s="684"/>
      <c r="BS40" s="684"/>
      <c r="BT40" s="684"/>
      <c r="BU40" s="684"/>
      <c r="BV40" s="684"/>
      <c r="BW40" s="684"/>
    </row>
    <row r="41" spans="1:75" ht="13.5" customHeight="1" thickBot="1">
      <c r="A41" s="62">
        <f t="shared" si="59"/>
        <v>5</v>
      </c>
      <c r="B41" s="561">
        <v>11</v>
      </c>
      <c r="C41" s="562" t="s">
        <v>286</v>
      </c>
      <c r="D41" s="563">
        <f t="shared" si="105"/>
        <v>2</v>
      </c>
      <c r="E41" s="580">
        <f t="shared" si="106"/>
        <v>2.3593216783216784</v>
      </c>
      <c r="F41" s="564">
        <v>2</v>
      </c>
      <c r="G41" s="565">
        <v>2</v>
      </c>
      <c r="H41" s="566">
        <v>2</v>
      </c>
      <c r="I41" s="564">
        <v>4.7</v>
      </c>
      <c r="J41" s="566">
        <v>2</v>
      </c>
      <c r="K41" s="566">
        <f t="shared" si="78"/>
        <v>2</v>
      </c>
      <c r="L41" s="564">
        <f t="shared" si="107"/>
        <v>0.90253846153846162</v>
      </c>
      <c r="M41" s="567">
        <v>3</v>
      </c>
      <c r="N41" s="568"/>
      <c r="O41" s="568"/>
      <c r="P41" s="568"/>
      <c r="Q41" s="568"/>
      <c r="R41" s="603"/>
      <c r="S41" s="564">
        <f t="shared" si="79"/>
        <v>3.0880000000000001</v>
      </c>
      <c r="T41" s="568">
        <f t="shared" si="80"/>
        <v>5</v>
      </c>
      <c r="U41" s="606">
        <f t="shared" si="81"/>
        <v>3.6450000000000005</v>
      </c>
      <c r="V41" s="564"/>
      <c r="W41" s="569">
        <v>8</v>
      </c>
      <c r="X41" s="569"/>
      <c r="Y41" s="569"/>
      <c r="Z41" s="569">
        <v>7</v>
      </c>
      <c r="AA41" s="569"/>
      <c r="AB41" s="570"/>
      <c r="AC41" s="567">
        <f t="shared" si="108"/>
        <v>1</v>
      </c>
      <c r="AD41" s="571">
        <v>7</v>
      </c>
      <c r="AE41" s="568">
        <v>7</v>
      </c>
      <c r="AF41" s="572">
        <f t="shared" si="109"/>
        <v>7</v>
      </c>
      <c r="AG41" s="573">
        <f t="shared" si="110"/>
        <v>0</v>
      </c>
      <c r="AH41" s="567">
        <f t="shared" si="41"/>
        <v>40</v>
      </c>
      <c r="AI41" s="585"/>
      <c r="AJ41" s="584">
        <f t="shared" si="111"/>
        <v>7</v>
      </c>
      <c r="AK41" s="623">
        <f t="shared" si="112"/>
        <v>1</v>
      </c>
      <c r="AL41" s="572">
        <f t="shared" si="113"/>
        <v>1</v>
      </c>
      <c r="AM41" s="573">
        <f t="shared" si="114"/>
        <v>1</v>
      </c>
      <c r="AN41" s="624">
        <f t="shared" si="115"/>
        <v>0</v>
      </c>
      <c r="AO41" s="572">
        <f t="shared" si="116"/>
        <v>1</v>
      </c>
      <c r="AP41" s="573">
        <f t="shared" si="117"/>
        <v>1</v>
      </c>
      <c r="AQ41" s="625">
        <f t="shared" si="118"/>
        <v>1</v>
      </c>
      <c r="AR41" s="572">
        <f t="shared" si="119"/>
        <v>1</v>
      </c>
      <c r="AS41" s="572">
        <f t="shared" si="120"/>
        <v>1</v>
      </c>
      <c r="AT41" s="572">
        <f t="shared" si="121"/>
        <v>1</v>
      </c>
      <c r="AU41" s="573">
        <f t="shared" si="122"/>
        <v>1</v>
      </c>
      <c r="AV41" s="317">
        <f t="shared" si="123"/>
        <v>5</v>
      </c>
      <c r="AW41" s="622">
        <f t="shared" si="124"/>
        <v>3</v>
      </c>
      <c r="AX41" s="329">
        <f t="shared" si="125"/>
        <v>2</v>
      </c>
      <c r="AY41" s="622">
        <f t="shared" si="126"/>
        <v>5</v>
      </c>
      <c r="AZ41" s="622">
        <f t="shared" si="31"/>
        <v>10</v>
      </c>
      <c r="BA41" s="437">
        <v>1</v>
      </c>
      <c r="BB41" s="437">
        <v>1</v>
      </c>
      <c r="BC41" s="437">
        <v>1</v>
      </c>
      <c r="BD41" s="682">
        <f t="shared" si="96"/>
        <v>2</v>
      </c>
      <c r="BE41" s="690">
        <f t="shared" si="97"/>
        <v>2.9</v>
      </c>
      <c r="BF41" s="437">
        <f t="shared" si="98"/>
        <v>0</v>
      </c>
      <c r="BG41" s="758"/>
      <c r="BH41" s="692">
        <f t="shared" si="99"/>
        <v>0</v>
      </c>
      <c r="BI41" s="619">
        <f t="shared" si="100"/>
        <v>0</v>
      </c>
      <c r="BJ41" s="619">
        <f t="shared" si="101"/>
        <v>0</v>
      </c>
      <c r="BK41" s="619">
        <f t="shared" si="102"/>
        <v>1</v>
      </c>
      <c r="BL41" s="431"/>
      <c r="BM41" s="684"/>
      <c r="BN41" s="684"/>
      <c r="BO41" s="684"/>
      <c r="BP41" s="684"/>
      <c r="BQ41" s="684"/>
      <c r="BR41" s="684"/>
      <c r="BS41" s="684"/>
      <c r="BT41" s="684"/>
      <c r="BU41" s="684"/>
      <c r="BV41" s="684"/>
      <c r="BW41" s="684"/>
    </row>
    <row r="42" spans="1:75" s="63" customFormat="1" ht="16.5" hidden="1" customHeight="1">
      <c r="A42" s="62">
        <f t="shared" si="59"/>
        <v>0</v>
      </c>
      <c r="B42" s="63">
        <v>1</v>
      </c>
      <c r="C42" s="64"/>
      <c r="D42" s="374"/>
      <c r="E42" s="375"/>
      <c r="F42" s="376">
        <f>F13</f>
        <v>3</v>
      </c>
      <c r="G42" s="376">
        <f t="shared" ref="G42:U42" si="127">G13</f>
        <v>3</v>
      </c>
      <c r="H42" s="376">
        <f t="shared" si="127"/>
        <v>3</v>
      </c>
      <c r="I42" s="376">
        <f t="shared" si="127"/>
        <v>3</v>
      </c>
      <c r="J42" s="376">
        <f>J13</f>
        <v>3</v>
      </c>
      <c r="K42" s="376">
        <f>K13</f>
        <v>3</v>
      </c>
      <c r="L42" s="350">
        <f>L13</f>
        <v>2</v>
      </c>
      <c r="M42" s="350">
        <f t="shared" ref="M42:R42" si="128">M13</f>
        <v>2</v>
      </c>
      <c r="N42" s="350">
        <f t="shared" si="128"/>
        <v>2</v>
      </c>
      <c r="O42" s="350">
        <f t="shared" si="128"/>
        <v>2</v>
      </c>
      <c r="P42" s="350">
        <f t="shared" si="128"/>
        <v>2</v>
      </c>
      <c r="Q42" s="350">
        <f t="shared" si="128"/>
        <v>2</v>
      </c>
      <c r="R42" s="350">
        <f t="shared" si="128"/>
        <v>2</v>
      </c>
      <c r="S42" s="376">
        <f t="shared" si="127"/>
        <v>1</v>
      </c>
      <c r="T42" s="376">
        <f t="shared" si="127"/>
        <v>1</v>
      </c>
      <c r="U42" s="376">
        <f t="shared" si="127"/>
        <v>1</v>
      </c>
      <c r="V42" s="585"/>
      <c r="W42" s="376"/>
      <c r="X42" s="376"/>
      <c r="Y42" s="376"/>
      <c r="Z42" s="376"/>
      <c r="AA42" s="376"/>
      <c r="AB42" s="376"/>
      <c r="AC42" s="377">
        <f>C13</f>
        <v>13</v>
      </c>
      <c r="AD42" s="378"/>
      <c r="AE42" s="378">
        <v>22</v>
      </c>
      <c r="AF42" s="63">
        <f>D13</f>
        <v>22</v>
      </c>
      <c r="AG42" s="379">
        <f t="shared" ref="AG42:AG57" si="129">SUM(AK42:AV42)</f>
        <v>0</v>
      </c>
      <c r="AH42" s="62" t="e">
        <f>#REF!</f>
        <v>#REF!</v>
      </c>
      <c r="AI42" s="598"/>
      <c r="AJ42" s="61"/>
      <c r="AK42" s="258"/>
      <c r="AL42" s="258"/>
      <c r="AM42" s="258"/>
      <c r="AN42" s="258"/>
      <c r="AO42" s="258"/>
      <c r="AP42" s="257"/>
      <c r="AQ42" s="61"/>
      <c r="AR42" s="61"/>
      <c r="AS42" s="431"/>
      <c r="AT42" s="431"/>
      <c r="AU42" s="431"/>
      <c r="AV42" s="61"/>
      <c r="AW42" s="339">
        <f t="shared" si="75"/>
        <v>0</v>
      </c>
      <c r="AX42" s="431">
        <f t="shared" si="76"/>
        <v>0</v>
      </c>
      <c r="AY42" s="319">
        <f t="shared" si="77"/>
        <v>0</v>
      </c>
      <c r="AZ42" s="319">
        <f t="shared" si="31"/>
        <v>0</v>
      </c>
      <c r="BA42" s="437">
        <f t="shared" si="56"/>
        <v>0</v>
      </c>
      <c r="BB42" s="437">
        <f t="shared" si="57"/>
        <v>0</v>
      </c>
      <c r="BC42" s="437">
        <f t="shared" si="58"/>
        <v>0</v>
      </c>
      <c r="BD42" s="61"/>
      <c r="BE42" s="700"/>
      <c r="BF42" s="61"/>
      <c r="BG42" s="61"/>
      <c r="BH42" s="61"/>
      <c r="BI42" s="61"/>
      <c r="BJ42" s="61"/>
      <c r="BK42" s="61"/>
      <c r="BL42" s="61"/>
      <c r="BM42" s="684"/>
      <c r="BN42" s="684"/>
      <c r="BO42" s="684"/>
      <c r="BP42" s="684"/>
      <c r="BQ42" s="684"/>
      <c r="BR42" s="684"/>
      <c r="BS42" s="684"/>
      <c r="BT42" s="684"/>
      <c r="BU42" s="684"/>
      <c r="BV42" s="684"/>
      <c r="BW42" s="684"/>
    </row>
    <row r="43" spans="1:75" s="63" customFormat="1" ht="16.5" hidden="1" customHeight="1">
      <c r="A43" s="62">
        <f t="shared" si="59"/>
        <v>0</v>
      </c>
      <c r="B43" s="63">
        <v>2</v>
      </c>
      <c r="C43" s="64"/>
      <c r="D43" s="374"/>
      <c r="E43" s="375"/>
      <c r="F43" s="376">
        <f t="shared" ref="F43:U43" si="130">F14</f>
        <v>3</v>
      </c>
      <c r="G43" s="376">
        <f t="shared" si="130"/>
        <v>3</v>
      </c>
      <c r="H43" s="376">
        <f t="shared" si="130"/>
        <v>3</v>
      </c>
      <c r="I43" s="376">
        <f t="shared" si="130"/>
        <v>3</v>
      </c>
      <c r="J43" s="376">
        <f t="shared" si="130"/>
        <v>3</v>
      </c>
      <c r="K43" s="376">
        <f t="shared" si="130"/>
        <v>3</v>
      </c>
      <c r="L43" s="350">
        <f t="shared" si="130"/>
        <v>2</v>
      </c>
      <c r="M43" s="350">
        <f t="shared" si="130"/>
        <v>2</v>
      </c>
      <c r="N43" s="350">
        <f t="shared" si="130"/>
        <v>2</v>
      </c>
      <c r="O43" s="350">
        <f t="shared" si="130"/>
        <v>2</v>
      </c>
      <c r="P43" s="350">
        <f t="shared" si="130"/>
        <v>2</v>
      </c>
      <c r="Q43" s="350">
        <f t="shared" si="130"/>
        <v>2</v>
      </c>
      <c r="R43" s="350">
        <f t="shared" si="130"/>
        <v>2</v>
      </c>
      <c r="S43" s="376">
        <f t="shared" si="130"/>
        <v>1</v>
      </c>
      <c r="T43" s="376">
        <f t="shared" si="130"/>
        <v>1</v>
      </c>
      <c r="U43" s="376">
        <f t="shared" si="130"/>
        <v>1</v>
      </c>
      <c r="V43" s="585"/>
      <c r="W43" s="376"/>
      <c r="X43" s="376"/>
      <c r="Y43" s="376"/>
      <c r="Z43" s="376"/>
      <c r="AA43" s="376"/>
      <c r="AB43" s="376"/>
      <c r="AC43" s="380">
        <f>AC42</f>
        <v>13</v>
      </c>
      <c r="AD43" s="381"/>
      <c r="AE43" s="381">
        <v>22</v>
      </c>
      <c r="AF43" s="62">
        <f t="shared" ref="AF43:AF58" si="131">AF42</f>
        <v>22</v>
      </c>
      <c r="AG43" s="379">
        <f t="shared" si="129"/>
        <v>0</v>
      </c>
      <c r="AH43" s="62" t="e">
        <f t="shared" si="41"/>
        <v>#REF!</v>
      </c>
      <c r="AI43" s="598"/>
      <c r="AJ43" s="61"/>
      <c r="AK43" s="258"/>
      <c r="AL43" s="258"/>
      <c r="AM43" s="258"/>
      <c r="AN43" s="258"/>
      <c r="AO43" s="258"/>
      <c r="AP43" s="257"/>
      <c r="AQ43" s="61"/>
      <c r="AR43" s="61"/>
      <c r="AS43" s="431"/>
      <c r="AT43" s="431"/>
      <c r="AU43" s="431"/>
      <c r="AV43" s="61"/>
      <c r="AW43" s="339">
        <f t="shared" si="75"/>
        <v>0</v>
      </c>
      <c r="AX43" s="431">
        <f t="shared" si="76"/>
        <v>0</v>
      </c>
      <c r="AY43" s="319">
        <f t="shared" si="77"/>
        <v>0</v>
      </c>
      <c r="AZ43" s="319">
        <f t="shared" si="31"/>
        <v>0</v>
      </c>
      <c r="BA43" s="437">
        <f t="shared" si="56"/>
        <v>0</v>
      </c>
      <c r="BB43" s="437">
        <f t="shared" si="57"/>
        <v>0</v>
      </c>
      <c r="BC43" s="437">
        <f t="shared" si="58"/>
        <v>0</v>
      </c>
      <c r="BD43" s="61"/>
      <c r="BE43" s="700"/>
      <c r="BF43" s="61"/>
      <c r="BG43" s="61"/>
      <c r="BH43" s="61"/>
      <c r="BI43" s="61"/>
      <c r="BJ43" s="61"/>
      <c r="BK43" s="61"/>
      <c r="BL43" s="61"/>
      <c r="BM43" s="684"/>
      <c r="BN43" s="684"/>
      <c r="BO43" s="684"/>
      <c r="BP43" s="684"/>
      <c r="BQ43" s="684"/>
      <c r="BR43" s="684"/>
      <c r="BS43" s="684"/>
      <c r="BT43" s="684"/>
      <c r="BU43" s="684"/>
      <c r="BV43" s="684"/>
      <c r="BW43" s="684"/>
    </row>
    <row r="44" spans="1:75" s="63" customFormat="1" ht="16.5" hidden="1" customHeight="1">
      <c r="A44" s="62">
        <f t="shared" si="59"/>
        <v>0</v>
      </c>
      <c r="B44" s="63">
        <v>3</v>
      </c>
      <c r="C44" s="64"/>
      <c r="D44" s="374"/>
      <c r="E44" s="375"/>
      <c r="F44" s="376">
        <f t="shared" ref="F44:U44" si="132">F15</f>
        <v>3</v>
      </c>
      <c r="G44" s="376">
        <f t="shared" si="132"/>
        <v>3</v>
      </c>
      <c r="H44" s="376">
        <f t="shared" si="132"/>
        <v>3</v>
      </c>
      <c r="I44" s="376">
        <f t="shared" si="132"/>
        <v>3</v>
      </c>
      <c r="J44" s="376">
        <f t="shared" si="132"/>
        <v>3</v>
      </c>
      <c r="K44" s="376">
        <f t="shared" si="132"/>
        <v>3</v>
      </c>
      <c r="L44" s="350">
        <f t="shared" si="132"/>
        <v>2</v>
      </c>
      <c r="M44" s="350">
        <f t="shared" si="132"/>
        <v>2</v>
      </c>
      <c r="N44" s="350">
        <f t="shared" si="132"/>
        <v>2</v>
      </c>
      <c r="O44" s="350">
        <f t="shared" si="132"/>
        <v>2</v>
      </c>
      <c r="P44" s="350">
        <f t="shared" si="132"/>
        <v>2</v>
      </c>
      <c r="Q44" s="350">
        <f t="shared" si="132"/>
        <v>2</v>
      </c>
      <c r="R44" s="350">
        <f t="shared" si="132"/>
        <v>2</v>
      </c>
      <c r="S44" s="376">
        <f t="shared" si="132"/>
        <v>1</v>
      </c>
      <c r="T44" s="376">
        <f t="shared" si="132"/>
        <v>1</v>
      </c>
      <c r="U44" s="376">
        <f t="shared" si="132"/>
        <v>1</v>
      </c>
      <c r="V44" s="585"/>
      <c r="W44" s="376"/>
      <c r="X44" s="376"/>
      <c r="Y44" s="376"/>
      <c r="Z44" s="376"/>
      <c r="AA44" s="376"/>
      <c r="AB44" s="376"/>
      <c r="AC44" s="380">
        <f t="shared" ref="AC44:AC58" si="133">AC43</f>
        <v>13</v>
      </c>
      <c r="AD44" s="381"/>
      <c r="AE44" s="381">
        <v>22</v>
      </c>
      <c r="AF44" s="62">
        <f t="shared" si="131"/>
        <v>22</v>
      </c>
      <c r="AG44" s="379">
        <f t="shared" si="129"/>
        <v>0</v>
      </c>
      <c r="AH44" s="62" t="e">
        <f t="shared" si="41"/>
        <v>#REF!</v>
      </c>
      <c r="AI44" s="598"/>
      <c r="AJ44" s="61"/>
      <c r="AK44" s="258"/>
      <c r="AL44" s="258"/>
      <c r="AM44" s="258"/>
      <c r="AN44" s="258"/>
      <c r="AO44" s="258"/>
      <c r="AP44" s="257"/>
      <c r="AQ44" s="61"/>
      <c r="AR44" s="61"/>
      <c r="AS44" s="431"/>
      <c r="AT44" s="431"/>
      <c r="AU44" s="431"/>
      <c r="AV44" s="61"/>
      <c r="AW44" s="339">
        <f t="shared" si="75"/>
        <v>0</v>
      </c>
      <c r="AX44" s="431">
        <f t="shared" si="76"/>
        <v>0</v>
      </c>
      <c r="AY44" s="319">
        <f t="shared" si="77"/>
        <v>0</v>
      </c>
      <c r="AZ44" s="319">
        <f t="shared" si="31"/>
        <v>0</v>
      </c>
      <c r="BA44" s="437">
        <f t="shared" si="56"/>
        <v>0</v>
      </c>
      <c r="BB44" s="437">
        <f t="shared" si="57"/>
        <v>0</v>
      </c>
      <c r="BC44" s="437">
        <f t="shared" si="58"/>
        <v>0</v>
      </c>
      <c r="BD44" s="61"/>
      <c r="BE44" s="700"/>
      <c r="BF44" s="61"/>
      <c r="BG44" s="61"/>
      <c r="BH44" s="61"/>
      <c r="BI44" s="61"/>
      <c r="BJ44" s="61"/>
      <c r="BK44" s="61"/>
      <c r="BL44" s="61"/>
      <c r="BM44" s="684"/>
      <c r="BN44" s="684"/>
      <c r="BO44" s="684"/>
      <c r="BP44" s="684"/>
      <c r="BQ44" s="684"/>
      <c r="BR44" s="684"/>
      <c r="BS44" s="684"/>
      <c r="BT44" s="684"/>
      <c r="BU44" s="684"/>
      <c r="BV44" s="684"/>
      <c r="BW44" s="684"/>
    </row>
    <row r="45" spans="1:75" s="63" customFormat="1" ht="16.5" hidden="1" customHeight="1">
      <c r="A45" s="62">
        <f t="shared" si="59"/>
        <v>0</v>
      </c>
      <c r="B45" s="63">
        <v>4</v>
      </c>
      <c r="C45" s="64"/>
      <c r="D45" s="374"/>
      <c r="E45" s="375"/>
      <c r="F45" s="376">
        <f t="shared" ref="F45:U45" si="134">F16</f>
        <v>3</v>
      </c>
      <c r="G45" s="376">
        <f t="shared" si="134"/>
        <v>3</v>
      </c>
      <c r="H45" s="376">
        <f t="shared" si="134"/>
        <v>3</v>
      </c>
      <c r="I45" s="376">
        <f t="shared" si="134"/>
        <v>3</v>
      </c>
      <c r="J45" s="376">
        <f t="shared" si="134"/>
        <v>3</v>
      </c>
      <c r="K45" s="376">
        <f t="shared" si="134"/>
        <v>3</v>
      </c>
      <c r="L45" s="350">
        <f t="shared" si="134"/>
        <v>2</v>
      </c>
      <c r="M45" s="350">
        <f t="shared" si="134"/>
        <v>2</v>
      </c>
      <c r="N45" s="350">
        <f t="shared" si="134"/>
        <v>2</v>
      </c>
      <c r="O45" s="350">
        <f t="shared" si="134"/>
        <v>2</v>
      </c>
      <c r="P45" s="350">
        <f t="shared" si="134"/>
        <v>2</v>
      </c>
      <c r="Q45" s="350">
        <f t="shared" si="134"/>
        <v>2</v>
      </c>
      <c r="R45" s="350">
        <f t="shared" si="134"/>
        <v>2</v>
      </c>
      <c r="S45" s="376">
        <f t="shared" si="134"/>
        <v>1</v>
      </c>
      <c r="T45" s="376">
        <f t="shared" si="134"/>
        <v>1</v>
      </c>
      <c r="U45" s="376">
        <f t="shared" si="134"/>
        <v>1</v>
      </c>
      <c r="V45" s="585"/>
      <c r="W45" s="376"/>
      <c r="X45" s="376"/>
      <c r="Y45" s="376"/>
      <c r="Z45" s="376"/>
      <c r="AA45" s="376"/>
      <c r="AB45" s="376"/>
      <c r="AC45" s="380">
        <f t="shared" si="133"/>
        <v>13</v>
      </c>
      <c r="AD45" s="381"/>
      <c r="AE45" s="381">
        <v>22</v>
      </c>
      <c r="AF45" s="62">
        <f t="shared" si="131"/>
        <v>22</v>
      </c>
      <c r="AG45" s="379">
        <f t="shared" si="129"/>
        <v>0</v>
      </c>
      <c r="AH45" s="62" t="e">
        <f t="shared" si="41"/>
        <v>#REF!</v>
      </c>
      <c r="AI45" s="598"/>
      <c r="AJ45" s="61"/>
      <c r="AK45" s="258"/>
      <c r="AL45" s="258"/>
      <c r="AM45" s="258"/>
      <c r="AN45" s="258"/>
      <c r="AO45" s="258"/>
      <c r="AP45" s="257"/>
      <c r="AQ45" s="61"/>
      <c r="AR45" s="61"/>
      <c r="AS45" s="431"/>
      <c r="AT45" s="431"/>
      <c r="AU45" s="431"/>
      <c r="AV45" s="61"/>
      <c r="AW45" s="339">
        <f t="shared" si="75"/>
        <v>0</v>
      </c>
      <c r="AX45" s="431">
        <f t="shared" si="76"/>
        <v>0</v>
      </c>
      <c r="AY45" s="319">
        <f t="shared" si="77"/>
        <v>0</v>
      </c>
      <c r="AZ45" s="319">
        <f t="shared" si="31"/>
        <v>0</v>
      </c>
      <c r="BA45" s="437">
        <f t="shared" si="56"/>
        <v>0</v>
      </c>
      <c r="BB45" s="437">
        <f t="shared" si="57"/>
        <v>0</v>
      </c>
      <c r="BC45" s="437">
        <f t="shared" si="58"/>
        <v>0</v>
      </c>
      <c r="BD45" s="61"/>
      <c r="BE45" s="700"/>
      <c r="BF45" s="61"/>
      <c r="BG45" s="61"/>
      <c r="BH45" s="61"/>
      <c r="BI45" s="61"/>
      <c r="BJ45" s="61"/>
      <c r="BK45" s="61"/>
      <c r="BL45" s="61"/>
      <c r="BM45" s="684"/>
      <c r="BN45" s="684"/>
      <c r="BO45" s="684"/>
      <c r="BP45" s="684"/>
      <c r="BQ45" s="684"/>
      <c r="BR45" s="684"/>
      <c r="BS45" s="684"/>
      <c r="BT45" s="684"/>
      <c r="BU45" s="684"/>
      <c r="BV45" s="684"/>
      <c r="BW45" s="684"/>
    </row>
    <row r="46" spans="1:75" s="63" customFormat="1" ht="16.5" hidden="1" customHeight="1">
      <c r="A46" s="62">
        <f t="shared" si="59"/>
        <v>0</v>
      </c>
      <c r="B46" s="63">
        <v>5</v>
      </c>
      <c r="C46" s="64"/>
      <c r="D46" s="374"/>
      <c r="E46" s="375"/>
      <c r="F46" s="376">
        <f t="shared" ref="F46:U46" si="135">F17</f>
        <v>3</v>
      </c>
      <c r="G46" s="376">
        <f t="shared" si="135"/>
        <v>3</v>
      </c>
      <c r="H46" s="376">
        <f t="shared" si="135"/>
        <v>3</v>
      </c>
      <c r="I46" s="376">
        <f t="shared" si="135"/>
        <v>3</v>
      </c>
      <c r="J46" s="376">
        <f t="shared" si="135"/>
        <v>3</v>
      </c>
      <c r="K46" s="376">
        <f t="shared" si="135"/>
        <v>3</v>
      </c>
      <c r="L46" s="350">
        <f t="shared" si="135"/>
        <v>2</v>
      </c>
      <c r="M46" s="350">
        <f t="shared" si="135"/>
        <v>2</v>
      </c>
      <c r="N46" s="350">
        <f t="shared" si="135"/>
        <v>2</v>
      </c>
      <c r="O46" s="350">
        <f t="shared" si="135"/>
        <v>2</v>
      </c>
      <c r="P46" s="350">
        <f t="shared" si="135"/>
        <v>2</v>
      </c>
      <c r="Q46" s="350">
        <f t="shared" si="135"/>
        <v>2</v>
      </c>
      <c r="R46" s="350">
        <f t="shared" si="135"/>
        <v>2</v>
      </c>
      <c r="S46" s="376">
        <f t="shared" si="135"/>
        <v>1</v>
      </c>
      <c r="T46" s="376">
        <f t="shared" si="135"/>
        <v>1</v>
      </c>
      <c r="U46" s="376">
        <f t="shared" si="135"/>
        <v>1</v>
      </c>
      <c r="V46" s="585"/>
      <c r="W46" s="376"/>
      <c r="X46" s="376"/>
      <c r="Y46" s="376"/>
      <c r="Z46" s="376"/>
      <c r="AA46" s="376"/>
      <c r="AB46" s="376"/>
      <c r="AC46" s="380">
        <f t="shared" si="133"/>
        <v>13</v>
      </c>
      <c r="AD46" s="381"/>
      <c r="AE46" s="381">
        <v>22</v>
      </c>
      <c r="AF46" s="62">
        <f t="shared" si="131"/>
        <v>22</v>
      </c>
      <c r="AG46" s="379">
        <f t="shared" si="129"/>
        <v>0</v>
      </c>
      <c r="AH46" s="62" t="e">
        <f t="shared" si="41"/>
        <v>#REF!</v>
      </c>
      <c r="AI46" s="598"/>
      <c r="AJ46" s="61"/>
      <c r="AK46" s="258"/>
      <c r="AL46" s="258"/>
      <c r="AM46" s="258"/>
      <c r="AN46" s="258"/>
      <c r="AO46" s="258"/>
      <c r="AP46" s="257"/>
      <c r="AQ46" s="61"/>
      <c r="AR46" s="61"/>
      <c r="AS46" s="431"/>
      <c r="AT46" s="431"/>
      <c r="AU46" s="431"/>
      <c r="AV46" s="61"/>
      <c r="AW46" s="339">
        <f t="shared" si="75"/>
        <v>0</v>
      </c>
      <c r="AX46" s="431">
        <f t="shared" si="76"/>
        <v>0</v>
      </c>
      <c r="AY46" s="319">
        <f t="shared" si="77"/>
        <v>0</v>
      </c>
      <c r="AZ46" s="319">
        <f t="shared" si="31"/>
        <v>0</v>
      </c>
      <c r="BA46" s="437">
        <f t="shared" si="56"/>
        <v>0</v>
      </c>
      <c r="BB46" s="437">
        <f t="shared" si="57"/>
        <v>0</v>
      </c>
      <c r="BC46" s="437">
        <f t="shared" si="58"/>
        <v>0</v>
      </c>
      <c r="BD46" s="61"/>
      <c r="BE46" s="700"/>
      <c r="BF46" s="61"/>
      <c r="BG46" s="61"/>
      <c r="BH46" s="61"/>
      <c r="BI46" s="61"/>
      <c r="BJ46" s="61"/>
      <c r="BK46" s="61"/>
      <c r="BL46" s="61"/>
      <c r="BM46" s="684"/>
      <c r="BN46" s="684"/>
      <c r="BO46" s="684"/>
      <c r="BP46" s="684"/>
      <c r="BQ46" s="684"/>
      <c r="BR46" s="684"/>
      <c r="BS46" s="684"/>
      <c r="BT46" s="684"/>
      <c r="BU46" s="684"/>
      <c r="BV46" s="684"/>
      <c r="BW46" s="684"/>
    </row>
    <row r="47" spans="1:75" s="63" customFormat="1" ht="16.5" hidden="1" customHeight="1">
      <c r="A47" s="62">
        <f t="shared" si="59"/>
        <v>0</v>
      </c>
      <c r="B47" s="63">
        <v>6</v>
      </c>
      <c r="C47" s="64"/>
      <c r="D47" s="374"/>
      <c r="E47" s="375"/>
      <c r="F47" s="376">
        <f t="shared" ref="F47:U47" si="136">F18</f>
        <v>3</v>
      </c>
      <c r="G47" s="376">
        <f t="shared" si="136"/>
        <v>3</v>
      </c>
      <c r="H47" s="376">
        <f t="shared" si="136"/>
        <v>3</v>
      </c>
      <c r="I47" s="376">
        <f t="shared" si="136"/>
        <v>3</v>
      </c>
      <c r="J47" s="376">
        <f t="shared" si="136"/>
        <v>3</v>
      </c>
      <c r="K47" s="376">
        <f t="shared" si="136"/>
        <v>3</v>
      </c>
      <c r="L47" s="350">
        <f t="shared" si="136"/>
        <v>2</v>
      </c>
      <c r="M47" s="350">
        <f t="shared" si="136"/>
        <v>2</v>
      </c>
      <c r="N47" s="350">
        <f t="shared" si="136"/>
        <v>2</v>
      </c>
      <c r="O47" s="350">
        <f t="shared" si="136"/>
        <v>2</v>
      </c>
      <c r="P47" s="350">
        <f t="shared" si="136"/>
        <v>2</v>
      </c>
      <c r="Q47" s="350">
        <f t="shared" si="136"/>
        <v>2</v>
      </c>
      <c r="R47" s="350">
        <f t="shared" si="136"/>
        <v>2</v>
      </c>
      <c r="S47" s="376">
        <f t="shared" si="136"/>
        <v>1</v>
      </c>
      <c r="T47" s="376">
        <f t="shared" si="136"/>
        <v>1</v>
      </c>
      <c r="U47" s="376">
        <f t="shared" si="136"/>
        <v>1</v>
      </c>
      <c r="V47" s="585"/>
      <c r="W47" s="376"/>
      <c r="X47" s="376"/>
      <c r="Y47" s="376"/>
      <c r="Z47" s="376"/>
      <c r="AA47" s="376"/>
      <c r="AB47" s="376"/>
      <c r="AC47" s="380">
        <f t="shared" si="133"/>
        <v>13</v>
      </c>
      <c r="AD47" s="381"/>
      <c r="AE47" s="381">
        <v>22</v>
      </c>
      <c r="AF47" s="62">
        <f t="shared" si="131"/>
        <v>22</v>
      </c>
      <c r="AG47" s="379">
        <f t="shared" si="129"/>
        <v>0</v>
      </c>
      <c r="AH47" s="62" t="e">
        <f t="shared" si="41"/>
        <v>#REF!</v>
      </c>
      <c r="AI47" s="598"/>
      <c r="AJ47" s="61"/>
      <c r="AK47" s="258"/>
      <c r="AL47" s="258"/>
      <c r="AM47" s="258"/>
      <c r="AN47" s="258"/>
      <c r="AO47" s="258"/>
      <c r="AP47" s="257"/>
      <c r="AQ47" s="61"/>
      <c r="AR47" s="61"/>
      <c r="AS47" s="431"/>
      <c r="AT47" s="431"/>
      <c r="AU47" s="431"/>
      <c r="AV47" s="61"/>
      <c r="AW47" s="339">
        <f t="shared" si="75"/>
        <v>0</v>
      </c>
      <c r="AX47" s="431">
        <f t="shared" si="76"/>
        <v>0</v>
      </c>
      <c r="AY47" s="319">
        <f t="shared" si="77"/>
        <v>0</v>
      </c>
      <c r="AZ47" s="319">
        <f t="shared" si="31"/>
        <v>0</v>
      </c>
      <c r="BA47" s="437">
        <f t="shared" si="56"/>
        <v>0</v>
      </c>
      <c r="BB47" s="437">
        <f t="shared" si="57"/>
        <v>0</v>
      </c>
      <c r="BC47" s="437">
        <f t="shared" si="58"/>
        <v>0</v>
      </c>
      <c r="BD47" s="61"/>
      <c r="BE47" s="700"/>
      <c r="BF47" s="61"/>
      <c r="BG47" s="61"/>
      <c r="BH47" s="61"/>
      <c r="BI47" s="61"/>
      <c r="BJ47" s="61"/>
      <c r="BK47" s="61"/>
      <c r="BL47" s="61"/>
      <c r="BM47" s="684"/>
      <c r="BN47" s="684"/>
      <c r="BO47" s="684"/>
      <c r="BP47" s="684"/>
      <c r="BQ47" s="684"/>
      <c r="BR47" s="684"/>
      <c r="BS47" s="684"/>
      <c r="BT47" s="684"/>
      <c r="BU47" s="684"/>
      <c r="BV47" s="684"/>
      <c r="BW47" s="684"/>
    </row>
    <row r="48" spans="1:75" s="63" customFormat="1" ht="16.5" hidden="1" customHeight="1">
      <c r="A48" s="62">
        <f t="shared" si="59"/>
        <v>0</v>
      </c>
      <c r="B48" s="63">
        <v>7</v>
      </c>
      <c r="C48" s="64"/>
      <c r="D48" s="374"/>
      <c r="E48" s="375"/>
      <c r="F48" s="376">
        <f t="shared" ref="F48:U48" si="137">F19</f>
        <v>3</v>
      </c>
      <c r="G48" s="376">
        <f t="shared" si="137"/>
        <v>3</v>
      </c>
      <c r="H48" s="376">
        <f t="shared" si="137"/>
        <v>3</v>
      </c>
      <c r="I48" s="376">
        <f t="shared" si="137"/>
        <v>3</v>
      </c>
      <c r="J48" s="376">
        <f t="shared" si="137"/>
        <v>3</v>
      </c>
      <c r="K48" s="376">
        <f t="shared" si="137"/>
        <v>3</v>
      </c>
      <c r="L48" s="350">
        <f t="shared" si="137"/>
        <v>2</v>
      </c>
      <c r="M48" s="350">
        <f t="shared" si="137"/>
        <v>2</v>
      </c>
      <c r="N48" s="350">
        <f t="shared" si="137"/>
        <v>2</v>
      </c>
      <c r="O48" s="350">
        <f t="shared" si="137"/>
        <v>2</v>
      </c>
      <c r="P48" s="350">
        <f t="shared" si="137"/>
        <v>2</v>
      </c>
      <c r="Q48" s="350">
        <f t="shared" si="137"/>
        <v>2</v>
      </c>
      <c r="R48" s="350">
        <f t="shared" si="137"/>
        <v>2</v>
      </c>
      <c r="S48" s="376">
        <f t="shared" si="137"/>
        <v>1</v>
      </c>
      <c r="T48" s="376">
        <f t="shared" si="137"/>
        <v>1</v>
      </c>
      <c r="U48" s="376">
        <f t="shared" si="137"/>
        <v>1</v>
      </c>
      <c r="V48" s="585"/>
      <c r="W48" s="376"/>
      <c r="X48" s="376"/>
      <c r="Y48" s="376"/>
      <c r="Z48" s="376"/>
      <c r="AA48" s="376"/>
      <c r="AB48" s="376"/>
      <c r="AC48" s="380">
        <f t="shared" si="133"/>
        <v>13</v>
      </c>
      <c r="AD48" s="381"/>
      <c r="AE48" s="381">
        <v>22</v>
      </c>
      <c r="AF48" s="62">
        <f t="shared" si="131"/>
        <v>22</v>
      </c>
      <c r="AG48" s="379">
        <f t="shared" si="129"/>
        <v>0</v>
      </c>
      <c r="AH48" s="62" t="e">
        <f t="shared" si="41"/>
        <v>#REF!</v>
      </c>
      <c r="AI48" s="598"/>
      <c r="AJ48" s="61"/>
      <c r="AK48" s="258"/>
      <c r="AL48" s="258"/>
      <c r="AM48" s="258"/>
      <c r="AN48" s="258"/>
      <c r="AO48" s="258"/>
      <c r="AP48" s="257"/>
      <c r="AQ48" s="61"/>
      <c r="AR48" s="61"/>
      <c r="AS48" s="431"/>
      <c r="AT48" s="431"/>
      <c r="AU48" s="431"/>
      <c r="AV48" s="61"/>
      <c r="AW48" s="339">
        <f t="shared" si="75"/>
        <v>0</v>
      </c>
      <c r="AX48" s="431">
        <f t="shared" si="76"/>
        <v>0</v>
      </c>
      <c r="AY48" s="319">
        <f t="shared" si="77"/>
        <v>0</v>
      </c>
      <c r="AZ48" s="319">
        <f t="shared" si="31"/>
        <v>0</v>
      </c>
      <c r="BA48" s="437">
        <f t="shared" si="56"/>
        <v>0</v>
      </c>
      <c r="BB48" s="437">
        <f t="shared" si="57"/>
        <v>0</v>
      </c>
      <c r="BC48" s="437">
        <f t="shared" si="58"/>
        <v>0</v>
      </c>
      <c r="BD48" s="61"/>
      <c r="BE48" s="700"/>
      <c r="BF48" s="61"/>
      <c r="BG48" s="61"/>
      <c r="BH48" s="61"/>
      <c r="BI48" s="61"/>
      <c r="BJ48" s="61"/>
      <c r="BK48" s="61"/>
      <c r="BL48" s="61"/>
      <c r="BM48" s="684"/>
      <c r="BN48" s="684"/>
      <c r="BO48" s="684"/>
      <c r="BP48" s="684"/>
      <c r="BQ48" s="684"/>
      <c r="BR48" s="684"/>
      <c r="BS48" s="684"/>
      <c r="BT48" s="684"/>
      <c r="BU48" s="684"/>
      <c r="BV48" s="684"/>
      <c r="BW48" s="684"/>
    </row>
    <row r="49" spans="1:75" s="63" customFormat="1" ht="16.5" hidden="1" customHeight="1">
      <c r="A49" s="62">
        <f t="shared" si="59"/>
        <v>0</v>
      </c>
      <c r="B49" s="63">
        <v>8</v>
      </c>
      <c r="C49" s="64"/>
      <c r="D49" s="374"/>
      <c r="E49" s="375"/>
      <c r="F49" s="376">
        <f t="shared" ref="F49:U49" si="138">F20</f>
        <v>3</v>
      </c>
      <c r="G49" s="376">
        <f t="shared" si="138"/>
        <v>3</v>
      </c>
      <c r="H49" s="376">
        <f t="shared" si="138"/>
        <v>3</v>
      </c>
      <c r="I49" s="376">
        <f t="shared" si="138"/>
        <v>3</v>
      </c>
      <c r="J49" s="376">
        <f t="shared" si="138"/>
        <v>3</v>
      </c>
      <c r="K49" s="376">
        <f t="shared" si="138"/>
        <v>3</v>
      </c>
      <c r="L49" s="350">
        <f t="shared" si="138"/>
        <v>2</v>
      </c>
      <c r="M49" s="350">
        <f t="shared" si="138"/>
        <v>2</v>
      </c>
      <c r="N49" s="350">
        <f t="shared" si="138"/>
        <v>2</v>
      </c>
      <c r="O49" s="350">
        <f t="shared" si="138"/>
        <v>2</v>
      </c>
      <c r="P49" s="350">
        <f t="shared" si="138"/>
        <v>2</v>
      </c>
      <c r="Q49" s="350">
        <f t="shared" si="138"/>
        <v>2</v>
      </c>
      <c r="R49" s="350">
        <f t="shared" si="138"/>
        <v>2</v>
      </c>
      <c r="S49" s="376">
        <f t="shared" si="138"/>
        <v>1</v>
      </c>
      <c r="T49" s="376">
        <f t="shared" si="138"/>
        <v>1</v>
      </c>
      <c r="U49" s="376">
        <f t="shared" si="138"/>
        <v>1</v>
      </c>
      <c r="V49" s="585"/>
      <c r="W49" s="376"/>
      <c r="X49" s="376"/>
      <c r="Y49" s="376"/>
      <c r="Z49" s="376"/>
      <c r="AA49" s="376"/>
      <c r="AB49" s="376"/>
      <c r="AC49" s="380">
        <f t="shared" si="133"/>
        <v>13</v>
      </c>
      <c r="AD49" s="381"/>
      <c r="AE49" s="381">
        <v>22</v>
      </c>
      <c r="AF49" s="62">
        <f t="shared" si="131"/>
        <v>22</v>
      </c>
      <c r="AG49" s="379">
        <f t="shared" si="129"/>
        <v>0</v>
      </c>
      <c r="AH49" s="62" t="e">
        <f t="shared" si="41"/>
        <v>#REF!</v>
      </c>
      <c r="AI49" s="598"/>
      <c r="AJ49" s="61"/>
      <c r="AK49" s="258"/>
      <c r="AL49" s="258"/>
      <c r="AM49" s="258"/>
      <c r="AN49" s="258"/>
      <c r="AO49" s="258"/>
      <c r="AP49" s="257"/>
      <c r="AQ49" s="61"/>
      <c r="AR49" s="61"/>
      <c r="AS49" s="431"/>
      <c r="AT49" s="431"/>
      <c r="AU49" s="431"/>
      <c r="AV49" s="61"/>
      <c r="AW49" s="339">
        <f t="shared" si="75"/>
        <v>0</v>
      </c>
      <c r="AX49" s="431">
        <f t="shared" si="76"/>
        <v>0</v>
      </c>
      <c r="AY49" s="319">
        <f t="shared" si="77"/>
        <v>0</v>
      </c>
      <c r="AZ49" s="319">
        <f t="shared" si="31"/>
        <v>0</v>
      </c>
      <c r="BA49" s="437">
        <f t="shared" si="56"/>
        <v>0</v>
      </c>
      <c r="BB49" s="437">
        <f t="shared" si="57"/>
        <v>0</v>
      </c>
      <c r="BC49" s="437">
        <f t="shared" si="58"/>
        <v>0</v>
      </c>
      <c r="BD49" s="61"/>
      <c r="BE49" s="700"/>
      <c r="BF49" s="61"/>
      <c r="BG49" s="61"/>
      <c r="BH49" s="61"/>
      <c r="BI49" s="61"/>
      <c r="BJ49" s="61"/>
      <c r="BK49" s="61"/>
      <c r="BL49" s="61"/>
      <c r="BM49" s="684"/>
      <c r="BN49" s="684"/>
      <c r="BO49" s="684"/>
      <c r="BP49" s="684"/>
      <c r="BQ49" s="684"/>
      <c r="BR49" s="684"/>
      <c r="BS49" s="684"/>
      <c r="BT49" s="684"/>
      <c r="BU49" s="684"/>
      <c r="BV49" s="684"/>
      <c r="BW49" s="684"/>
    </row>
    <row r="50" spans="1:75" s="63" customFormat="1" ht="16.5" hidden="1" customHeight="1">
      <c r="A50" s="62">
        <f t="shared" si="59"/>
        <v>0</v>
      </c>
      <c r="B50" s="63">
        <v>9</v>
      </c>
      <c r="C50" s="64"/>
      <c r="D50" s="374"/>
      <c r="E50" s="375"/>
      <c r="F50" s="376">
        <f t="shared" ref="F50:U50" si="139">F21</f>
        <v>3</v>
      </c>
      <c r="G50" s="376">
        <f t="shared" si="139"/>
        <v>3</v>
      </c>
      <c r="H50" s="376">
        <f t="shared" si="139"/>
        <v>3</v>
      </c>
      <c r="I50" s="376">
        <f t="shared" si="139"/>
        <v>3</v>
      </c>
      <c r="J50" s="376">
        <f t="shared" si="139"/>
        <v>3</v>
      </c>
      <c r="K50" s="376">
        <f t="shared" si="139"/>
        <v>3</v>
      </c>
      <c r="L50" s="350">
        <f t="shared" si="139"/>
        <v>2</v>
      </c>
      <c r="M50" s="350">
        <f t="shared" si="139"/>
        <v>2</v>
      </c>
      <c r="N50" s="350">
        <f t="shared" si="139"/>
        <v>2</v>
      </c>
      <c r="O50" s="350">
        <f t="shared" si="139"/>
        <v>2</v>
      </c>
      <c r="P50" s="350">
        <f t="shared" si="139"/>
        <v>2</v>
      </c>
      <c r="Q50" s="350">
        <f t="shared" si="139"/>
        <v>2</v>
      </c>
      <c r="R50" s="350">
        <f t="shared" si="139"/>
        <v>2</v>
      </c>
      <c r="S50" s="376">
        <f t="shared" si="139"/>
        <v>1</v>
      </c>
      <c r="T50" s="376">
        <f t="shared" si="139"/>
        <v>1</v>
      </c>
      <c r="U50" s="376">
        <f t="shared" si="139"/>
        <v>1</v>
      </c>
      <c r="V50" s="585"/>
      <c r="W50" s="376"/>
      <c r="X50" s="376"/>
      <c r="Y50" s="376"/>
      <c r="Z50" s="376"/>
      <c r="AA50" s="376"/>
      <c r="AB50" s="376"/>
      <c r="AC50" s="380">
        <f t="shared" si="133"/>
        <v>13</v>
      </c>
      <c r="AD50" s="381"/>
      <c r="AE50" s="381">
        <v>22</v>
      </c>
      <c r="AF50" s="62">
        <f t="shared" si="131"/>
        <v>22</v>
      </c>
      <c r="AG50" s="379">
        <f t="shared" si="129"/>
        <v>0</v>
      </c>
      <c r="AH50" s="62" t="e">
        <f t="shared" si="41"/>
        <v>#REF!</v>
      </c>
      <c r="AI50" s="598"/>
      <c r="AJ50" s="61"/>
      <c r="AK50" s="258"/>
      <c r="AL50" s="258"/>
      <c r="AM50" s="258"/>
      <c r="AN50" s="258"/>
      <c r="AO50" s="258"/>
      <c r="AP50" s="257"/>
      <c r="AQ50" s="61"/>
      <c r="AR50" s="61"/>
      <c r="AS50" s="431"/>
      <c r="AT50" s="431"/>
      <c r="AU50" s="431"/>
      <c r="AV50" s="61"/>
      <c r="AW50" s="339">
        <f t="shared" si="75"/>
        <v>0</v>
      </c>
      <c r="AX50" s="431">
        <f t="shared" si="76"/>
        <v>0</v>
      </c>
      <c r="AY50" s="319">
        <f t="shared" si="77"/>
        <v>0</v>
      </c>
      <c r="AZ50" s="319">
        <f t="shared" si="31"/>
        <v>0</v>
      </c>
      <c r="BA50" s="437">
        <f t="shared" si="56"/>
        <v>0</v>
      </c>
      <c r="BB50" s="437">
        <f t="shared" si="57"/>
        <v>0</v>
      </c>
      <c r="BC50" s="437">
        <f t="shared" si="58"/>
        <v>0</v>
      </c>
      <c r="BD50" s="61"/>
      <c r="BE50" s="700"/>
      <c r="BF50" s="61"/>
      <c r="BG50" s="61"/>
      <c r="BH50" s="61"/>
      <c r="BI50" s="61"/>
      <c r="BJ50" s="61"/>
      <c r="BK50" s="61"/>
      <c r="BL50" s="61"/>
      <c r="BM50" s="684"/>
      <c r="BN50" s="684"/>
      <c r="BO50" s="684"/>
      <c r="BP50" s="684"/>
      <c r="BQ50" s="684"/>
      <c r="BR50" s="684"/>
      <c r="BS50" s="684"/>
      <c r="BT50" s="684"/>
      <c r="BU50" s="684"/>
      <c r="BV50" s="684"/>
      <c r="BW50" s="684"/>
    </row>
    <row r="51" spans="1:75" s="63" customFormat="1" ht="16.5" hidden="1" customHeight="1">
      <c r="A51" s="62">
        <f t="shared" si="59"/>
        <v>0</v>
      </c>
      <c r="B51" s="63">
        <v>10</v>
      </c>
      <c r="C51" s="64"/>
      <c r="D51" s="374"/>
      <c r="E51" s="375"/>
      <c r="F51" s="376">
        <f t="shared" ref="F51:U51" si="140">F22</f>
        <v>3</v>
      </c>
      <c r="G51" s="376">
        <f t="shared" si="140"/>
        <v>3</v>
      </c>
      <c r="H51" s="376">
        <f t="shared" si="140"/>
        <v>3</v>
      </c>
      <c r="I51" s="376">
        <f t="shared" si="140"/>
        <v>3</v>
      </c>
      <c r="J51" s="376">
        <f t="shared" si="140"/>
        <v>3</v>
      </c>
      <c r="K51" s="376">
        <f t="shared" si="140"/>
        <v>3</v>
      </c>
      <c r="L51" s="350">
        <f t="shared" si="140"/>
        <v>2</v>
      </c>
      <c r="M51" s="350">
        <f t="shared" si="140"/>
        <v>2</v>
      </c>
      <c r="N51" s="350">
        <f t="shared" si="140"/>
        <v>2</v>
      </c>
      <c r="O51" s="350">
        <f t="shared" si="140"/>
        <v>2</v>
      </c>
      <c r="P51" s="350">
        <f t="shared" si="140"/>
        <v>2</v>
      </c>
      <c r="Q51" s="350">
        <f t="shared" si="140"/>
        <v>2</v>
      </c>
      <c r="R51" s="350">
        <f t="shared" si="140"/>
        <v>2</v>
      </c>
      <c r="S51" s="376">
        <f t="shared" si="140"/>
        <v>1</v>
      </c>
      <c r="T51" s="376">
        <f t="shared" si="140"/>
        <v>1</v>
      </c>
      <c r="U51" s="376">
        <f t="shared" si="140"/>
        <v>1</v>
      </c>
      <c r="V51" s="585"/>
      <c r="W51" s="376"/>
      <c r="X51" s="376"/>
      <c r="Y51" s="376"/>
      <c r="Z51" s="376"/>
      <c r="AA51" s="376"/>
      <c r="AB51" s="376"/>
      <c r="AC51" s="380">
        <f t="shared" si="133"/>
        <v>13</v>
      </c>
      <c r="AD51" s="381"/>
      <c r="AE51" s="381">
        <v>22</v>
      </c>
      <c r="AF51" s="62">
        <f t="shared" si="131"/>
        <v>22</v>
      </c>
      <c r="AG51" s="379">
        <f t="shared" si="129"/>
        <v>0</v>
      </c>
      <c r="AH51" s="62" t="e">
        <f t="shared" si="41"/>
        <v>#REF!</v>
      </c>
      <c r="AI51" s="598"/>
      <c r="AJ51" s="61"/>
      <c r="AK51" s="258"/>
      <c r="AL51" s="258"/>
      <c r="AM51" s="258"/>
      <c r="AN51" s="258"/>
      <c r="AO51" s="258"/>
      <c r="AP51" s="257"/>
      <c r="AQ51" s="61"/>
      <c r="AR51" s="61"/>
      <c r="AS51" s="431"/>
      <c r="AT51" s="431"/>
      <c r="AU51" s="431"/>
      <c r="AV51" s="61"/>
      <c r="AW51" s="339">
        <f t="shared" si="75"/>
        <v>0</v>
      </c>
      <c r="AX51" s="431">
        <f t="shared" si="76"/>
        <v>0</v>
      </c>
      <c r="AY51" s="319">
        <f t="shared" si="77"/>
        <v>0</v>
      </c>
      <c r="AZ51" s="319">
        <f t="shared" si="31"/>
        <v>0</v>
      </c>
      <c r="BA51" s="437">
        <f t="shared" si="56"/>
        <v>0</v>
      </c>
      <c r="BB51" s="437">
        <f t="shared" si="57"/>
        <v>0</v>
      </c>
      <c r="BC51" s="437">
        <f t="shared" si="58"/>
        <v>0</v>
      </c>
      <c r="BD51" s="61"/>
      <c r="BE51" s="700"/>
      <c r="BF51" s="61"/>
      <c r="BG51" s="61"/>
      <c r="BH51" s="61"/>
      <c r="BI51" s="61"/>
      <c r="BJ51" s="61"/>
      <c r="BK51" s="61"/>
      <c r="BL51" s="61"/>
      <c r="BM51" s="684"/>
      <c r="BN51" s="684"/>
      <c r="BO51" s="684"/>
      <c r="BP51" s="684"/>
      <c r="BQ51" s="684"/>
      <c r="BR51" s="684"/>
      <c r="BS51" s="684"/>
      <c r="BT51" s="684"/>
      <c r="BU51" s="684"/>
      <c r="BV51" s="684"/>
      <c r="BW51" s="684"/>
    </row>
    <row r="52" spans="1:75" s="63" customFormat="1" ht="16.5" hidden="1" customHeight="1">
      <c r="A52" s="62">
        <f t="shared" si="59"/>
        <v>0</v>
      </c>
      <c r="B52" s="63">
        <v>11</v>
      </c>
      <c r="C52" s="64"/>
      <c r="D52" s="374"/>
      <c r="E52" s="375"/>
      <c r="F52" s="376">
        <f t="shared" ref="F52:U52" si="141">F23</f>
        <v>3</v>
      </c>
      <c r="G52" s="376">
        <f t="shared" si="141"/>
        <v>3</v>
      </c>
      <c r="H52" s="376">
        <f t="shared" si="141"/>
        <v>3</v>
      </c>
      <c r="I52" s="376">
        <f t="shared" si="141"/>
        <v>3</v>
      </c>
      <c r="J52" s="376">
        <f t="shared" si="141"/>
        <v>3</v>
      </c>
      <c r="K52" s="376">
        <f t="shared" si="141"/>
        <v>3</v>
      </c>
      <c r="L52" s="350">
        <f t="shared" si="141"/>
        <v>2</v>
      </c>
      <c r="M52" s="350">
        <f t="shared" si="141"/>
        <v>2</v>
      </c>
      <c r="N52" s="350">
        <f t="shared" si="141"/>
        <v>2</v>
      </c>
      <c r="O52" s="350">
        <f t="shared" si="141"/>
        <v>2</v>
      </c>
      <c r="P52" s="350">
        <f t="shared" si="141"/>
        <v>2</v>
      </c>
      <c r="Q52" s="350">
        <f t="shared" si="141"/>
        <v>2</v>
      </c>
      <c r="R52" s="350">
        <f t="shared" si="141"/>
        <v>2</v>
      </c>
      <c r="S52" s="376">
        <f t="shared" si="141"/>
        <v>1</v>
      </c>
      <c r="T52" s="376">
        <f t="shared" si="141"/>
        <v>1</v>
      </c>
      <c r="U52" s="376">
        <f t="shared" si="141"/>
        <v>1</v>
      </c>
      <c r="V52" s="585"/>
      <c r="W52" s="376"/>
      <c r="X52" s="376"/>
      <c r="Y52" s="376"/>
      <c r="Z52" s="376"/>
      <c r="AA52" s="376"/>
      <c r="AB52" s="376"/>
      <c r="AC52" s="380">
        <f t="shared" si="133"/>
        <v>13</v>
      </c>
      <c r="AD52" s="381"/>
      <c r="AE52" s="381">
        <v>22</v>
      </c>
      <c r="AF52" s="62">
        <f t="shared" si="131"/>
        <v>22</v>
      </c>
      <c r="AG52" s="379">
        <f t="shared" si="129"/>
        <v>0</v>
      </c>
      <c r="AH52" s="62" t="e">
        <f t="shared" si="41"/>
        <v>#REF!</v>
      </c>
      <c r="AI52" s="598"/>
      <c r="AJ52" s="61"/>
      <c r="AK52" s="258"/>
      <c r="AL52" s="258"/>
      <c r="AM52" s="258"/>
      <c r="AN52" s="258"/>
      <c r="AO52" s="258"/>
      <c r="AP52" s="257"/>
      <c r="AQ52" s="61"/>
      <c r="AR52" s="61"/>
      <c r="AS52" s="431"/>
      <c r="AT52" s="431"/>
      <c r="AU52" s="431"/>
      <c r="AV52" s="61"/>
      <c r="AW52" s="339">
        <f t="shared" si="75"/>
        <v>0</v>
      </c>
      <c r="AX52" s="431">
        <f t="shared" si="76"/>
        <v>0</v>
      </c>
      <c r="AY52" s="319">
        <f t="shared" si="77"/>
        <v>0</v>
      </c>
      <c r="AZ52" s="319">
        <f t="shared" si="31"/>
        <v>0</v>
      </c>
      <c r="BA52" s="437">
        <f t="shared" si="56"/>
        <v>0</v>
      </c>
      <c r="BB52" s="437">
        <f t="shared" si="57"/>
        <v>0</v>
      </c>
      <c r="BC52" s="437">
        <f t="shared" si="58"/>
        <v>0</v>
      </c>
      <c r="BD52" s="61"/>
      <c r="BE52" s="700"/>
      <c r="BF52" s="61"/>
      <c r="BG52" s="61"/>
      <c r="BH52" s="61"/>
      <c r="BI52" s="61"/>
      <c r="BJ52" s="61"/>
      <c r="BK52" s="61"/>
      <c r="BL52" s="61"/>
      <c r="BM52" s="684"/>
      <c r="BN52" s="684"/>
      <c r="BO52" s="684"/>
      <c r="BP52" s="684"/>
      <c r="BQ52" s="684"/>
      <c r="BR52" s="684"/>
      <c r="BS52" s="684"/>
      <c r="BT52" s="684"/>
      <c r="BU52" s="684"/>
      <c r="BV52" s="684"/>
      <c r="BW52" s="684"/>
    </row>
    <row r="53" spans="1:75" s="63" customFormat="1" ht="16.5" hidden="1" customHeight="1">
      <c r="A53" s="62">
        <f t="shared" si="59"/>
        <v>0</v>
      </c>
      <c r="B53" s="63">
        <v>12</v>
      </c>
      <c r="C53" s="64"/>
      <c r="D53" s="374"/>
      <c r="E53" s="375"/>
      <c r="F53" s="376">
        <f t="shared" ref="F53:U53" si="142">F24</f>
        <v>3</v>
      </c>
      <c r="G53" s="376">
        <f t="shared" si="142"/>
        <v>3</v>
      </c>
      <c r="H53" s="376">
        <f t="shared" si="142"/>
        <v>3</v>
      </c>
      <c r="I53" s="376">
        <f t="shared" si="142"/>
        <v>3</v>
      </c>
      <c r="J53" s="376">
        <f t="shared" si="142"/>
        <v>3</v>
      </c>
      <c r="K53" s="376">
        <f t="shared" si="142"/>
        <v>3</v>
      </c>
      <c r="L53" s="350">
        <f t="shared" si="142"/>
        <v>2</v>
      </c>
      <c r="M53" s="350">
        <f t="shared" si="142"/>
        <v>2</v>
      </c>
      <c r="N53" s="350">
        <f t="shared" si="142"/>
        <v>2</v>
      </c>
      <c r="O53" s="350">
        <f t="shared" si="142"/>
        <v>2</v>
      </c>
      <c r="P53" s="350">
        <f t="shared" si="142"/>
        <v>2</v>
      </c>
      <c r="Q53" s="350">
        <f t="shared" si="142"/>
        <v>2</v>
      </c>
      <c r="R53" s="350">
        <f t="shared" si="142"/>
        <v>2</v>
      </c>
      <c r="S53" s="376">
        <f t="shared" si="142"/>
        <v>1</v>
      </c>
      <c r="T53" s="376">
        <f t="shared" si="142"/>
        <v>1</v>
      </c>
      <c r="U53" s="376">
        <f t="shared" si="142"/>
        <v>1</v>
      </c>
      <c r="V53" s="585"/>
      <c r="W53" s="376"/>
      <c r="X53" s="376"/>
      <c r="Y53" s="376"/>
      <c r="Z53" s="376"/>
      <c r="AA53" s="376"/>
      <c r="AB53" s="376"/>
      <c r="AC53" s="380">
        <f t="shared" si="133"/>
        <v>13</v>
      </c>
      <c r="AD53" s="381"/>
      <c r="AE53" s="381">
        <v>22</v>
      </c>
      <c r="AF53" s="62">
        <f t="shared" si="131"/>
        <v>22</v>
      </c>
      <c r="AG53" s="379">
        <f t="shared" si="129"/>
        <v>0</v>
      </c>
      <c r="AH53" s="62" t="e">
        <f t="shared" si="41"/>
        <v>#REF!</v>
      </c>
      <c r="AI53" s="598"/>
      <c r="AJ53" s="61"/>
      <c r="AK53" s="258"/>
      <c r="AL53" s="258"/>
      <c r="AM53" s="258"/>
      <c r="AN53" s="258"/>
      <c r="AO53" s="258"/>
      <c r="AP53" s="257"/>
      <c r="AQ53" s="61"/>
      <c r="AR53" s="61"/>
      <c r="AS53" s="431"/>
      <c r="AT53" s="431"/>
      <c r="AU53" s="431"/>
      <c r="AV53" s="61"/>
      <c r="AW53" s="339">
        <f t="shared" si="75"/>
        <v>0</v>
      </c>
      <c r="AX53" s="431">
        <f t="shared" si="76"/>
        <v>0</v>
      </c>
      <c r="AY53" s="319">
        <f t="shared" si="77"/>
        <v>0</v>
      </c>
      <c r="AZ53" s="319">
        <f t="shared" si="31"/>
        <v>0</v>
      </c>
      <c r="BA53" s="437">
        <f t="shared" si="56"/>
        <v>0</v>
      </c>
      <c r="BB53" s="437">
        <f t="shared" si="57"/>
        <v>0</v>
      </c>
      <c r="BC53" s="437">
        <f t="shared" si="58"/>
        <v>0</v>
      </c>
      <c r="BD53" s="61"/>
      <c r="BE53" s="700"/>
      <c r="BF53" s="61"/>
      <c r="BG53" s="61"/>
      <c r="BH53" s="61"/>
      <c r="BI53" s="61"/>
      <c r="BJ53" s="61"/>
      <c r="BK53" s="61"/>
      <c r="BL53" s="61"/>
      <c r="BM53" s="684"/>
      <c r="BN53" s="684"/>
      <c r="BO53" s="684"/>
      <c r="BP53" s="684"/>
      <c r="BQ53" s="684"/>
      <c r="BR53" s="684"/>
      <c r="BS53" s="684"/>
      <c r="BT53" s="684"/>
      <c r="BU53" s="684"/>
      <c r="BV53" s="684"/>
      <c r="BW53" s="684"/>
    </row>
    <row r="54" spans="1:75" s="63" customFormat="1" ht="16.5" hidden="1" customHeight="1">
      <c r="A54" s="62">
        <f t="shared" si="59"/>
        <v>0</v>
      </c>
      <c r="B54" s="63">
        <v>13</v>
      </c>
      <c r="C54" s="64"/>
      <c r="D54" s="374"/>
      <c r="E54" s="375"/>
      <c r="F54" s="376">
        <f t="shared" ref="F54:U54" si="143">F25</f>
        <v>3</v>
      </c>
      <c r="G54" s="376">
        <f t="shared" si="143"/>
        <v>3</v>
      </c>
      <c r="H54" s="376">
        <f t="shared" si="143"/>
        <v>3</v>
      </c>
      <c r="I54" s="376">
        <f t="shared" si="143"/>
        <v>3</v>
      </c>
      <c r="J54" s="376">
        <f t="shared" si="143"/>
        <v>3</v>
      </c>
      <c r="K54" s="376">
        <f t="shared" si="143"/>
        <v>3</v>
      </c>
      <c r="L54" s="350">
        <f t="shared" si="143"/>
        <v>2</v>
      </c>
      <c r="M54" s="350">
        <f t="shared" si="143"/>
        <v>2</v>
      </c>
      <c r="N54" s="350">
        <f t="shared" si="143"/>
        <v>2</v>
      </c>
      <c r="O54" s="350">
        <f t="shared" si="143"/>
        <v>2</v>
      </c>
      <c r="P54" s="350">
        <f t="shared" si="143"/>
        <v>2</v>
      </c>
      <c r="Q54" s="350">
        <f t="shared" si="143"/>
        <v>2</v>
      </c>
      <c r="R54" s="350">
        <f t="shared" si="143"/>
        <v>2</v>
      </c>
      <c r="S54" s="376">
        <f t="shared" si="143"/>
        <v>1</v>
      </c>
      <c r="T54" s="376">
        <f t="shared" si="143"/>
        <v>1</v>
      </c>
      <c r="U54" s="376">
        <f t="shared" si="143"/>
        <v>1</v>
      </c>
      <c r="V54" s="585"/>
      <c r="W54" s="376"/>
      <c r="X54" s="376"/>
      <c r="Y54" s="376"/>
      <c r="Z54" s="376"/>
      <c r="AA54" s="376"/>
      <c r="AB54" s="376"/>
      <c r="AC54" s="380">
        <f t="shared" si="133"/>
        <v>13</v>
      </c>
      <c r="AD54" s="381"/>
      <c r="AE54" s="381">
        <v>22</v>
      </c>
      <c r="AF54" s="62">
        <f t="shared" si="131"/>
        <v>22</v>
      </c>
      <c r="AG54" s="379">
        <f t="shared" si="129"/>
        <v>0</v>
      </c>
      <c r="AH54" s="62" t="e">
        <f t="shared" si="41"/>
        <v>#REF!</v>
      </c>
      <c r="AI54" s="598"/>
      <c r="AJ54" s="61"/>
      <c r="AK54" s="258"/>
      <c r="AL54" s="258"/>
      <c r="AM54" s="258"/>
      <c r="AN54" s="258"/>
      <c r="AO54" s="258"/>
      <c r="AP54" s="257"/>
      <c r="AQ54" s="61"/>
      <c r="AR54" s="61"/>
      <c r="AS54" s="431"/>
      <c r="AT54" s="431"/>
      <c r="AU54" s="431"/>
      <c r="AV54" s="61"/>
      <c r="AW54" s="339">
        <f t="shared" si="75"/>
        <v>0</v>
      </c>
      <c r="AX54" s="431">
        <f t="shared" si="76"/>
        <v>0</v>
      </c>
      <c r="AY54" s="319">
        <f t="shared" si="77"/>
        <v>0</v>
      </c>
      <c r="AZ54" s="319">
        <f t="shared" si="31"/>
        <v>0</v>
      </c>
      <c r="BA54" s="437">
        <f t="shared" si="56"/>
        <v>0</v>
      </c>
      <c r="BB54" s="437">
        <f t="shared" si="57"/>
        <v>0</v>
      </c>
      <c r="BC54" s="437">
        <f t="shared" si="58"/>
        <v>0</v>
      </c>
      <c r="BD54" s="61"/>
      <c r="BE54" s="700"/>
      <c r="BF54" s="61"/>
      <c r="BG54" s="61"/>
      <c r="BH54" s="61"/>
      <c r="BI54" s="61"/>
      <c r="BJ54" s="61"/>
      <c r="BK54" s="61"/>
      <c r="BL54" s="61"/>
      <c r="BM54" s="684"/>
      <c r="BN54" s="684"/>
      <c r="BO54" s="684"/>
      <c r="BP54" s="684"/>
      <c r="BQ54" s="684"/>
      <c r="BR54" s="684"/>
      <c r="BS54" s="684"/>
      <c r="BT54" s="684"/>
      <c r="BU54" s="684"/>
      <c r="BV54" s="684"/>
      <c r="BW54" s="684"/>
    </row>
    <row r="55" spans="1:75" s="63" customFormat="1" ht="16.5" hidden="1" customHeight="1">
      <c r="A55" s="62">
        <f t="shared" si="59"/>
        <v>0</v>
      </c>
      <c r="B55" s="63">
        <v>14</v>
      </c>
      <c r="C55" s="64"/>
      <c r="D55" s="374"/>
      <c r="E55" s="375"/>
      <c r="F55" s="376">
        <f t="shared" ref="F55:U55" si="144">F26</f>
        <v>3</v>
      </c>
      <c r="G55" s="376">
        <f t="shared" si="144"/>
        <v>3</v>
      </c>
      <c r="H55" s="376">
        <f t="shared" si="144"/>
        <v>3</v>
      </c>
      <c r="I55" s="376">
        <f t="shared" si="144"/>
        <v>3</v>
      </c>
      <c r="J55" s="376">
        <f t="shared" si="144"/>
        <v>3</v>
      </c>
      <c r="K55" s="376">
        <f t="shared" si="144"/>
        <v>3</v>
      </c>
      <c r="L55" s="350">
        <f t="shared" si="144"/>
        <v>2</v>
      </c>
      <c r="M55" s="350">
        <f t="shared" si="144"/>
        <v>2</v>
      </c>
      <c r="N55" s="350">
        <f t="shared" si="144"/>
        <v>2</v>
      </c>
      <c r="O55" s="350">
        <f t="shared" si="144"/>
        <v>2</v>
      </c>
      <c r="P55" s="350">
        <f t="shared" si="144"/>
        <v>2</v>
      </c>
      <c r="Q55" s="350">
        <f t="shared" si="144"/>
        <v>2</v>
      </c>
      <c r="R55" s="350">
        <f t="shared" si="144"/>
        <v>2</v>
      </c>
      <c r="S55" s="376">
        <f t="shared" si="144"/>
        <v>1</v>
      </c>
      <c r="T55" s="376">
        <f t="shared" si="144"/>
        <v>1</v>
      </c>
      <c r="U55" s="376">
        <f t="shared" si="144"/>
        <v>1</v>
      </c>
      <c r="V55" s="585"/>
      <c r="W55" s="376"/>
      <c r="X55" s="376"/>
      <c r="Y55" s="376"/>
      <c r="Z55" s="376"/>
      <c r="AA55" s="376"/>
      <c r="AB55" s="376"/>
      <c r="AC55" s="380">
        <f t="shared" si="133"/>
        <v>13</v>
      </c>
      <c r="AD55" s="381"/>
      <c r="AE55" s="381">
        <v>22</v>
      </c>
      <c r="AF55" s="62">
        <f t="shared" si="131"/>
        <v>22</v>
      </c>
      <c r="AG55" s="379">
        <f t="shared" si="129"/>
        <v>0</v>
      </c>
      <c r="AH55" s="62" t="e">
        <f t="shared" si="41"/>
        <v>#REF!</v>
      </c>
      <c r="AI55" s="598"/>
      <c r="AJ55" s="61"/>
      <c r="AK55" s="258"/>
      <c r="AL55" s="258"/>
      <c r="AM55" s="258"/>
      <c r="AN55" s="258"/>
      <c r="AO55" s="258"/>
      <c r="AP55" s="257"/>
      <c r="AQ55" s="61"/>
      <c r="AR55" s="61"/>
      <c r="AS55" s="431"/>
      <c r="AT55" s="431"/>
      <c r="AU55" s="431"/>
      <c r="AV55" s="61"/>
      <c r="AW55" s="339">
        <f t="shared" si="75"/>
        <v>0</v>
      </c>
      <c r="AX55" s="431">
        <f t="shared" si="76"/>
        <v>0</v>
      </c>
      <c r="AY55" s="319">
        <f t="shared" si="77"/>
        <v>0</v>
      </c>
      <c r="AZ55" s="319">
        <f t="shared" si="31"/>
        <v>0</v>
      </c>
      <c r="BA55" s="437">
        <f t="shared" si="56"/>
        <v>0</v>
      </c>
      <c r="BB55" s="437">
        <f t="shared" si="57"/>
        <v>0</v>
      </c>
      <c r="BC55" s="437">
        <f t="shared" si="58"/>
        <v>0</v>
      </c>
      <c r="BD55" s="61"/>
      <c r="BE55" s="700"/>
      <c r="BF55" s="61"/>
      <c r="BG55" s="61"/>
      <c r="BH55" s="61"/>
      <c r="BI55" s="61"/>
      <c r="BJ55" s="61"/>
      <c r="BK55" s="61"/>
      <c r="BL55" s="61"/>
      <c r="BM55" s="684"/>
      <c r="BN55" s="684"/>
      <c r="BO55" s="684"/>
      <c r="BP55" s="684"/>
      <c r="BQ55" s="684"/>
      <c r="BR55" s="684"/>
      <c r="BS55" s="684"/>
      <c r="BT55" s="684"/>
      <c r="BU55" s="684"/>
      <c r="BV55" s="684"/>
      <c r="BW55" s="684"/>
    </row>
    <row r="56" spans="1:75" s="63" customFormat="1" ht="16.5" hidden="1" customHeight="1">
      <c r="A56" s="62">
        <f t="shared" si="59"/>
        <v>0</v>
      </c>
      <c r="B56" s="63">
        <v>15</v>
      </c>
      <c r="C56" s="64"/>
      <c r="D56" s="374"/>
      <c r="E56" s="375"/>
      <c r="F56" s="376">
        <f t="shared" ref="F56:U56" si="145">F27</f>
        <v>3</v>
      </c>
      <c r="G56" s="376">
        <f t="shared" si="145"/>
        <v>3</v>
      </c>
      <c r="H56" s="376">
        <f t="shared" si="145"/>
        <v>3</v>
      </c>
      <c r="I56" s="376">
        <f t="shared" si="145"/>
        <v>3</v>
      </c>
      <c r="J56" s="376">
        <f t="shared" si="145"/>
        <v>3</v>
      </c>
      <c r="K56" s="376">
        <f t="shared" si="145"/>
        <v>3</v>
      </c>
      <c r="L56" s="350">
        <f t="shared" si="145"/>
        <v>2</v>
      </c>
      <c r="M56" s="350">
        <f t="shared" si="145"/>
        <v>2</v>
      </c>
      <c r="N56" s="350">
        <f t="shared" si="145"/>
        <v>2</v>
      </c>
      <c r="O56" s="350">
        <f t="shared" si="145"/>
        <v>2</v>
      </c>
      <c r="P56" s="350">
        <f t="shared" si="145"/>
        <v>2</v>
      </c>
      <c r="Q56" s="350">
        <f t="shared" si="145"/>
        <v>2</v>
      </c>
      <c r="R56" s="350">
        <f t="shared" si="145"/>
        <v>2</v>
      </c>
      <c r="S56" s="376">
        <f t="shared" si="145"/>
        <v>1</v>
      </c>
      <c r="T56" s="376">
        <f t="shared" si="145"/>
        <v>1</v>
      </c>
      <c r="U56" s="376">
        <f t="shared" si="145"/>
        <v>1</v>
      </c>
      <c r="V56" s="585"/>
      <c r="W56" s="376"/>
      <c r="X56" s="376"/>
      <c r="Y56" s="376"/>
      <c r="Z56" s="376"/>
      <c r="AA56" s="376"/>
      <c r="AB56" s="376"/>
      <c r="AC56" s="380">
        <f>C13</f>
        <v>13</v>
      </c>
      <c r="AD56" s="381"/>
      <c r="AE56" s="381">
        <v>22</v>
      </c>
      <c r="AF56" s="62">
        <f t="shared" si="131"/>
        <v>22</v>
      </c>
      <c r="AG56" s="379">
        <f t="shared" si="129"/>
        <v>0</v>
      </c>
      <c r="AH56" s="62" t="e">
        <f t="shared" si="41"/>
        <v>#REF!</v>
      </c>
      <c r="AI56" s="598"/>
      <c r="AJ56" s="61"/>
      <c r="AK56" s="258"/>
      <c r="AL56" s="258"/>
      <c r="AM56" s="258"/>
      <c r="AN56" s="258"/>
      <c r="AO56" s="258"/>
      <c r="AP56" s="257"/>
      <c r="AQ56" s="61"/>
      <c r="AR56" s="61"/>
      <c r="AS56" s="431"/>
      <c r="AT56" s="431"/>
      <c r="AU56" s="431"/>
      <c r="AV56" s="61"/>
      <c r="AW56" s="339">
        <f t="shared" si="75"/>
        <v>0</v>
      </c>
      <c r="AX56" s="431">
        <f t="shared" si="76"/>
        <v>0</v>
      </c>
      <c r="AY56" s="319">
        <f t="shared" si="77"/>
        <v>0</v>
      </c>
      <c r="AZ56" s="319">
        <f t="shared" si="31"/>
        <v>0</v>
      </c>
      <c r="BA56" s="437">
        <f t="shared" si="56"/>
        <v>0</v>
      </c>
      <c r="BB56" s="437">
        <f t="shared" si="57"/>
        <v>0</v>
      </c>
      <c r="BC56" s="437">
        <f t="shared" si="58"/>
        <v>0</v>
      </c>
      <c r="BD56" s="61"/>
      <c r="BE56" s="700"/>
      <c r="BF56" s="61"/>
      <c r="BG56" s="61"/>
      <c r="BH56" s="61"/>
      <c r="BI56" s="61"/>
      <c r="BJ56" s="61"/>
      <c r="BK56" s="61"/>
      <c r="BL56" s="61"/>
      <c r="BM56" s="684"/>
      <c r="BN56" s="684"/>
      <c r="BO56" s="684"/>
      <c r="BP56" s="684"/>
      <c r="BQ56" s="684"/>
      <c r="BR56" s="684"/>
      <c r="BS56" s="684"/>
      <c r="BT56" s="684"/>
      <c r="BU56" s="684"/>
      <c r="BV56" s="684"/>
      <c r="BW56" s="684"/>
    </row>
    <row r="57" spans="1:75" s="63" customFormat="1" ht="16.5" hidden="1" customHeight="1">
      <c r="A57" s="62">
        <f t="shared" si="59"/>
        <v>0</v>
      </c>
      <c r="B57" s="63">
        <v>16</v>
      </c>
      <c r="C57" s="64"/>
      <c r="D57" s="374"/>
      <c r="E57" s="375"/>
      <c r="F57" s="376">
        <f t="shared" ref="F57:U57" si="146">F28</f>
        <v>3</v>
      </c>
      <c r="G57" s="376">
        <f t="shared" si="146"/>
        <v>3</v>
      </c>
      <c r="H57" s="376">
        <f t="shared" si="146"/>
        <v>3</v>
      </c>
      <c r="I57" s="376">
        <f t="shared" si="146"/>
        <v>3</v>
      </c>
      <c r="J57" s="376">
        <f t="shared" si="146"/>
        <v>3</v>
      </c>
      <c r="K57" s="376">
        <f t="shared" si="146"/>
        <v>3</v>
      </c>
      <c r="L57" s="350">
        <f t="shared" si="146"/>
        <v>2</v>
      </c>
      <c r="M57" s="350">
        <f t="shared" si="146"/>
        <v>2</v>
      </c>
      <c r="N57" s="350">
        <f t="shared" si="146"/>
        <v>2</v>
      </c>
      <c r="O57" s="350">
        <f t="shared" si="146"/>
        <v>2</v>
      </c>
      <c r="P57" s="350">
        <f t="shared" si="146"/>
        <v>2</v>
      </c>
      <c r="Q57" s="350">
        <f t="shared" si="146"/>
        <v>2</v>
      </c>
      <c r="R57" s="350">
        <f t="shared" si="146"/>
        <v>2</v>
      </c>
      <c r="S57" s="376">
        <f t="shared" si="146"/>
        <v>1</v>
      </c>
      <c r="T57" s="376">
        <f t="shared" si="146"/>
        <v>1</v>
      </c>
      <c r="U57" s="376">
        <f t="shared" si="146"/>
        <v>1</v>
      </c>
      <c r="V57" s="585"/>
      <c r="W57" s="376"/>
      <c r="X57" s="376"/>
      <c r="Y57" s="376"/>
      <c r="Z57" s="376"/>
      <c r="AA57" s="376"/>
      <c r="AB57" s="376"/>
      <c r="AC57" s="382">
        <f t="shared" si="133"/>
        <v>13</v>
      </c>
      <c r="AD57" s="381"/>
      <c r="AE57" s="381">
        <v>22</v>
      </c>
      <c r="AF57" s="62">
        <f t="shared" si="131"/>
        <v>22</v>
      </c>
      <c r="AG57" s="379">
        <f t="shared" si="129"/>
        <v>0</v>
      </c>
      <c r="AH57" s="62" t="e">
        <f t="shared" si="41"/>
        <v>#REF!</v>
      </c>
      <c r="AI57" s="598"/>
      <c r="AJ57" s="61"/>
      <c r="AK57" s="258"/>
      <c r="AL57" s="258"/>
      <c r="AM57" s="258"/>
      <c r="AN57" s="258"/>
      <c r="AO57" s="258"/>
      <c r="AP57" s="257"/>
      <c r="AQ57" s="61"/>
      <c r="AR57" s="61"/>
      <c r="AS57" s="431"/>
      <c r="AT57" s="431"/>
      <c r="AU57" s="431"/>
      <c r="AV57" s="61"/>
      <c r="AW57" s="339">
        <f t="shared" si="75"/>
        <v>0</v>
      </c>
      <c r="AX57" s="431">
        <f t="shared" si="76"/>
        <v>0</v>
      </c>
      <c r="AY57" s="319">
        <f t="shared" si="77"/>
        <v>0</v>
      </c>
      <c r="AZ57" s="319">
        <f t="shared" si="31"/>
        <v>0</v>
      </c>
      <c r="BA57" s="437">
        <f t="shared" si="56"/>
        <v>0</v>
      </c>
      <c r="BB57" s="437">
        <f t="shared" si="57"/>
        <v>0</v>
      </c>
      <c r="BC57" s="437">
        <f t="shared" si="58"/>
        <v>0</v>
      </c>
      <c r="BD57" s="61"/>
      <c r="BE57" s="700"/>
      <c r="BF57" s="61"/>
      <c r="BG57" s="61"/>
      <c r="BH57" s="61"/>
      <c r="BI57" s="61"/>
      <c r="BJ57" s="61"/>
      <c r="BK57" s="61"/>
      <c r="BL57" s="61"/>
      <c r="BM57" s="684"/>
      <c r="BN57" s="684"/>
      <c r="BO57" s="684"/>
      <c r="BP57" s="684"/>
      <c r="BQ57" s="684"/>
      <c r="BR57" s="684"/>
      <c r="BS57" s="684"/>
      <c r="BT57" s="684"/>
      <c r="BU57" s="684"/>
      <c r="BV57" s="684"/>
      <c r="BW57" s="684"/>
    </row>
    <row r="58" spans="1:75" s="63" customFormat="1" ht="24.75" hidden="1" customHeight="1" thickBot="1">
      <c r="A58" s="62">
        <f t="shared" si="59"/>
        <v>0</v>
      </c>
      <c r="C58" s="64"/>
      <c r="D58" s="374"/>
      <c r="E58" s="375"/>
      <c r="F58" s="376">
        <f t="shared" ref="F58:U58" si="147">F29</f>
        <v>3</v>
      </c>
      <c r="G58" s="376">
        <f t="shared" si="147"/>
        <v>3</v>
      </c>
      <c r="H58" s="376">
        <f t="shared" si="147"/>
        <v>3</v>
      </c>
      <c r="I58" s="376">
        <f t="shared" si="147"/>
        <v>3</v>
      </c>
      <c r="J58" s="376">
        <f t="shared" si="147"/>
        <v>3</v>
      </c>
      <c r="K58" s="376">
        <f t="shared" si="147"/>
        <v>3</v>
      </c>
      <c r="L58" s="350">
        <f t="shared" si="147"/>
        <v>2</v>
      </c>
      <c r="M58" s="350">
        <f t="shared" si="147"/>
        <v>2</v>
      </c>
      <c r="N58" s="350">
        <f t="shared" si="147"/>
        <v>2</v>
      </c>
      <c r="O58" s="350">
        <f t="shared" si="147"/>
        <v>2</v>
      </c>
      <c r="P58" s="350">
        <f t="shared" si="147"/>
        <v>2</v>
      </c>
      <c r="Q58" s="350">
        <f t="shared" si="147"/>
        <v>2</v>
      </c>
      <c r="R58" s="350">
        <f t="shared" si="147"/>
        <v>2</v>
      </c>
      <c r="S58" s="376">
        <f t="shared" si="147"/>
        <v>1</v>
      </c>
      <c r="T58" s="376">
        <f t="shared" si="147"/>
        <v>1</v>
      </c>
      <c r="U58" s="376">
        <f t="shared" si="147"/>
        <v>1</v>
      </c>
      <c r="V58" s="585"/>
      <c r="W58" s="376"/>
      <c r="X58" s="376"/>
      <c r="Y58" s="376"/>
      <c r="Z58" s="376"/>
      <c r="AA58" s="376"/>
      <c r="AB58" s="376"/>
      <c r="AC58" s="382">
        <f t="shared" si="133"/>
        <v>13</v>
      </c>
      <c r="AD58" s="381"/>
      <c r="AE58" s="381">
        <v>22</v>
      </c>
      <c r="AF58" s="62">
        <f t="shared" si="131"/>
        <v>22</v>
      </c>
      <c r="AI58" s="598"/>
      <c r="AJ58" s="61"/>
      <c r="AK58" s="258"/>
      <c r="AL58" s="258"/>
      <c r="AM58" s="258"/>
      <c r="AN58" s="258"/>
      <c r="AO58" s="258"/>
      <c r="AP58" s="257"/>
      <c r="AQ58" s="61"/>
      <c r="AR58" s="61"/>
      <c r="AS58" s="431"/>
      <c r="AT58" s="431"/>
      <c r="AU58" s="431"/>
      <c r="AV58" s="61"/>
      <c r="AW58" s="339">
        <f t="shared" si="75"/>
        <v>0</v>
      </c>
      <c r="AX58" s="431">
        <f t="shared" si="76"/>
        <v>0</v>
      </c>
      <c r="AY58" s="319">
        <f t="shared" si="77"/>
        <v>0</v>
      </c>
      <c r="AZ58" s="319">
        <f t="shared" si="31"/>
        <v>0</v>
      </c>
      <c r="BA58" s="619">
        <f t="shared" si="56"/>
        <v>0</v>
      </c>
      <c r="BB58" s="619">
        <f t="shared" si="57"/>
        <v>0</v>
      </c>
      <c r="BC58" s="619">
        <f t="shared" si="58"/>
        <v>0</v>
      </c>
      <c r="BD58" s="61"/>
      <c r="BE58" s="700"/>
      <c r="BF58" s="61"/>
      <c r="BG58" s="61"/>
      <c r="BH58" s="61"/>
      <c r="BI58" s="61"/>
      <c r="BJ58" s="61"/>
      <c r="BK58" s="61"/>
      <c r="BL58" s="61"/>
      <c r="BM58" s="684"/>
      <c r="BN58" s="684"/>
      <c r="BO58" s="684"/>
      <c r="BP58" s="684"/>
      <c r="BQ58" s="684"/>
      <c r="BR58" s="684"/>
      <c r="BS58" s="684"/>
      <c r="BT58" s="684"/>
      <c r="BU58" s="684"/>
      <c r="BV58" s="684"/>
      <c r="BW58" s="684"/>
    </row>
    <row r="59" spans="1:75" s="63" customFormat="1" ht="15.75" customHeight="1" thickBot="1">
      <c r="C59" s="64"/>
      <c r="D59" s="374"/>
      <c r="E59" s="375"/>
      <c r="F59" s="376"/>
      <c r="G59" s="376"/>
      <c r="H59" s="376"/>
      <c r="I59" s="376"/>
      <c r="J59" s="376"/>
      <c r="K59" s="376"/>
      <c r="L59" s="383"/>
      <c r="M59" s="350"/>
      <c r="N59" s="546">
        <v>3</v>
      </c>
      <c r="O59" s="546">
        <v>3</v>
      </c>
      <c r="P59" s="376"/>
      <c r="Q59" s="376"/>
      <c r="R59" s="376"/>
      <c r="S59" s="376"/>
      <c r="T59" s="376"/>
      <c r="U59" s="376"/>
      <c r="V59" s="585"/>
      <c r="W59" s="376"/>
      <c r="X59" s="376"/>
      <c r="Y59" s="376"/>
      <c r="Z59" s="376"/>
      <c r="AA59" s="376"/>
      <c r="AB59" s="376"/>
      <c r="AC59" s="672">
        <f>SUM(AC32:AC41)</f>
        <v>5</v>
      </c>
      <c r="AD59" s="381">
        <f>SUM(AD32:AD58)</f>
        <v>45</v>
      </c>
      <c r="AE59" s="381">
        <v>25</v>
      </c>
      <c r="AF59" s="62">
        <f>SUM(AF32:AF41)</f>
        <v>24</v>
      </c>
      <c r="AG59" s="673">
        <f>SUM(AG32:AG41)</f>
        <v>-21</v>
      </c>
      <c r="AI59" s="598"/>
      <c r="AJ59" s="354">
        <f>SUM(AJ32:AJ58)</f>
        <v>24</v>
      </c>
      <c r="AK59" s="61">
        <f t="shared" ref="AK59:AR59" si="148">SUM(AK32:AK58)</f>
        <v>3</v>
      </c>
      <c r="AL59" s="61">
        <f t="shared" si="148"/>
        <v>2</v>
      </c>
      <c r="AM59" s="61">
        <f t="shared" si="148"/>
        <v>2</v>
      </c>
      <c r="AN59" s="61">
        <f t="shared" si="148"/>
        <v>1</v>
      </c>
      <c r="AO59" s="61">
        <f t="shared" si="148"/>
        <v>6</v>
      </c>
      <c r="AP59" s="61">
        <f t="shared" si="148"/>
        <v>6</v>
      </c>
      <c r="AQ59" s="61">
        <f t="shared" si="148"/>
        <v>1</v>
      </c>
      <c r="AR59" s="61">
        <f t="shared" si="148"/>
        <v>3</v>
      </c>
      <c r="AS59" s="431"/>
      <c r="AT59" s="431"/>
      <c r="AU59" s="431"/>
      <c r="AV59" s="703"/>
      <c r="AW59" s="339"/>
      <c r="AX59" s="431"/>
      <c r="AY59" s="319"/>
      <c r="AZ59" s="319"/>
      <c r="BA59" s="618">
        <f>SUM(BA32:BA41)</f>
        <v>8</v>
      </c>
      <c r="BB59" s="675">
        <f t="shared" ref="BB59:BC59" si="149">SUM(BB32:BB41)</f>
        <v>6</v>
      </c>
      <c r="BC59" s="675">
        <f t="shared" si="149"/>
        <v>7</v>
      </c>
      <c r="BD59" s="681">
        <f>SUM(BD32:BD58)/11</f>
        <v>3.209090909090909</v>
      </c>
      <c r="BE59" s="681"/>
      <c r="BF59" s="681">
        <f>SUM(BF32:BF58)/11</f>
        <v>2.5090909090909088</v>
      </c>
      <c r="BG59" s="689">
        <f>SUM(E32:E41)/11</f>
        <v>3.0256446207355308</v>
      </c>
      <c r="BH59" s="689">
        <f>SUM(BH32:BH41)/11*100</f>
        <v>0</v>
      </c>
      <c r="BI59" s="689">
        <f t="shared" ref="BI59:BK59" si="150">SUM(BI32:BI41)/11*100</f>
        <v>27.27272727272727</v>
      </c>
      <c r="BJ59" s="689">
        <f t="shared" si="150"/>
        <v>18.181818181818183</v>
      </c>
      <c r="BK59" s="689">
        <f t="shared" si="150"/>
        <v>45.454545454545453</v>
      </c>
      <c r="BL59" s="61"/>
      <c r="BM59" s="684"/>
      <c r="BN59" s="684"/>
      <c r="BO59" s="684"/>
      <c r="BP59" s="684"/>
      <c r="BQ59" s="684"/>
      <c r="BR59" s="684"/>
      <c r="BS59" s="684"/>
      <c r="BT59" s="684"/>
      <c r="BU59" s="684"/>
      <c r="BV59" s="684"/>
      <c r="BW59" s="684"/>
    </row>
    <row r="60" spans="1:75" ht="13.5" customHeight="1" thickBot="1">
      <c r="B60" s="384"/>
      <c r="C60" s="363" t="s">
        <v>290</v>
      </c>
      <c r="D60" s="129" t="s">
        <v>22</v>
      </c>
      <c r="E60" s="129" t="s">
        <v>23</v>
      </c>
      <c r="F60" s="506" t="s">
        <v>12</v>
      </c>
      <c r="G60" s="212" t="s">
        <v>13</v>
      </c>
      <c r="H60" s="59" t="s">
        <v>14</v>
      </c>
      <c r="I60" s="114" t="s">
        <v>15</v>
      </c>
      <c r="J60" s="213" t="s">
        <v>16</v>
      </c>
      <c r="K60" s="111" t="s">
        <v>17</v>
      </c>
      <c r="L60" s="117" t="s">
        <v>18</v>
      </c>
      <c r="M60" s="446" t="s">
        <v>19</v>
      </c>
      <c r="N60" s="347" t="s">
        <v>247</v>
      </c>
      <c r="O60" s="348" t="s">
        <v>20</v>
      </c>
      <c r="P60" s="348" t="s">
        <v>21</v>
      </c>
      <c r="Q60" s="348" t="s">
        <v>248</v>
      </c>
      <c r="R60" s="513" t="s">
        <v>249</v>
      </c>
      <c r="S60" s="214" t="s">
        <v>273</v>
      </c>
      <c r="T60" s="211" t="s">
        <v>26</v>
      </c>
      <c r="U60" s="111" t="s">
        <v>28</v>
      </c>
      <c r="V60" s="669"/>
      <c r="W60" s="670"/>
      <c r="X60" s="670"/>
      <c r="Y60" s="670"/>
      <c r="Z60" s="670"/>
      <c r="AA60" s="670"/>
      <c r="AB60" s="670"/>
      <c r="AC60" s="661"/>
      <c r="AD60" s="659"/>
      <c r="AE60" s="659"/>
      <c r="AF60" s="660"/>
      <c r="AG60" s="661"/>
      <c r="AH60" s="662"/>
      <c r="AI60" s="654"/>
      <c r="AJ60" s="514" t="s">
        <v>24</v>
      </c>
      <c r="AK60" s="507" t="s">
        <v>66</v>
      </c>
      <c r="AL60" s="507" t="s">
        <v>67</v>
      </c>
      <c r="AM60" s="507" t="s">
        <v>68</v>
      </c>
      <c r="AN60" s="507" t="s">
        <v>69</v>
      </c>
      <c r="AO60" s="507" t="s">
        <v>70</v>
      </c>
      <c r="AP60" s="507" t="s">
        <v>71</v>
      </c>
      <c r="AQ60" s="507" t="s">
        <v>79</v>
      </c>
      <c r="AR60" s="507" t="s">
        <v>80</v>
      </c>
      <c r="AS60" s="507" t="s">
        <v>267</v>
      </c>
      <c r="AT60" s="507" t="s">
        <v>268</v>
      </c>
      <c r="AU60" s="515" t="s">
        <v>269</v>
      </c>
      <c r="AW60" s="339"/>
      <c r="AZ60" s="319"/>
      <c r="BA60" s="618">
        <f t="shared" ref="BA60:BC60" si="151">IF(F60&lt;2.7,1,0)</f>
        <v>0</v>
      </c>
      <c r="BB60" s="618">
        <f t="shared" si="151"/>
        <v>0</v>
      </c>
      <c r="BC60" s="618">
        <f t="shared" si="151"/>
        <v>0</v>
      </c>
      <c r="BG60" s="695"/>
      <c r="BM60" s="684"/>
      <c r="BN60" s="684"/>
      <c r="BO60" s="684"/>
      <c r="BP60" s="684"/>
      <c r="BQ60" s="684"/>
      <c r="BR60" s="684"/>
      <c r="BS60" s="684"/>
      <c r="BT60" s="684"/>
      <c r="BU60" s="684"/>
      <c r="BV60" s="684"/>
      <c r="BW60" s="684"/>
    </row>
    <row r="61" spans="1:75" ht="13.5" customHeight="1" thickBot="1">
      <c r="A61" s="62">
        <f t="shared" ref="A61:A83" si="152">AY61</f>
        <v>5</v>
      </c>
      <c r="B61" s="370" t="s">
        <v>188</v>
      </c>
      <c r="C61" s="371" t="s">
        <v>204</v>
      </c>
      <c r="D61" s="298">
        <f t="shared" ref="D61:D68" si="153">IF(AF61=0,ROUND(E61,0),IF(AF61=1,ROUND(E61-1,0),2))</f>
        <v>2</v>
      </c>
      <c r="E61" s="505">
        <f t="shared" ref="E61:E69" si="154">(F61*F74+G61*G74+H61*H74+I61*I74+J61*J74+K61*K74+L61*L74+M61*M73)/AF76</f>
        <v>2.5509370494370498</v>
      </c>
      <c r="F61" s="465">
        <v>4.4000000000000004</v>
      </c>
      <c r="G61" s="486">
        <v>2</v>
      </c>
      <c r="H61" s="466">
        <v>2</v>
      </c>
      <c r="I61" s="616">
        <v>2</v>
      </c>
      <c r="J61" s="696">
        <v>2</v>
      </c>
      <c r="K61" s="466">
        <f>2+V61*3.4/37</f>
        <v>2.1837837837837837</v>
      </c>
      <c r="L61" s="459">
        <f t="shared" ref="L61:L69" si="155">(N61*N74+O61*O74+P61*P74+Q61*Q74+R61*R74+S61*S74+T61*T74+U61*U74)/AC75</f>
        <v>2.1846318681318682</v>
      </c>
      <c r="M61" s="459">
        <v>4</v>
      </c>
      <c r="N61" s="470">
        <v>3</v>
      </c>
      <c r="O61" s="485"/>
      <c r="P61" s="485">
        <v>3</v>
      </c>
      <c r="Q61" s="485"/>
      <c r="R61" s="451"/>
      <c r="S61" s="465">
        <f>2+(W61+2*AA61+2*AB61)*3.4/25</f>
        <v>2.544</v>
      </c>
      <c r="T61" s="485">
        <f>5-X61*2/7</f>
        <v>3.2857142857142856</v>
      </c>
      <c r="U61" s="466">
        <f>2.7*(1+(Y61+Z61)/20)</f>
        <v>3.915</v>
      </c>
      <c r="V61" s="373">
        <v>2</v>
      </c>
      <c r="W61" s="455">
        <v>4</v>
      </c>
      <c r="X61" s="455">
        <v>6</v>
      </c>
      <c r="Y61" s="455"/>
      <c r="Z61" s="455">
        <v>9</v>
      </c>
      <c r="AA61" s="455"/>
      <c r="AB61" s="671"/>
      <c r="AC61" s="658">
        <f>IF(D61&gt;2.5,0,1)</f>
        <v>1</v>
      </c>
      <c r="AD61" s="655">
        <v>7</v>
      </c>
      <c r="AE61" s="454">
        <v>6</v>
      </c>
      <c r="AF61" s="656">
        <f>AJ61</f>
        <v>6</v>
      </c>
      <c r="AG61" s="657">
        <f>AF61-AD61</f>
        <v>-1</v>
      </c>
      <c r="AH61" s="658">
        <f>AH41</f>
        <v>40</v>
      </c>
      <c r="AI61" s="121"/>
      <c r="AJ61" s="487">
        <f>SUM(AK61:AR61)</f>
        <v>6</v>
      </c>
      <c r="AK61" s="470">
        <f t="shared" ref="AK61" si="156">IF(F61&lt;2.6,1,0)</f>
        <v>0</v>
      </c>
      <c r="AL61" s="450">
        <f t="shared" ref="AL61" si="157">IF(G61&lt;2.6,1,0)</f>
        <v>1</v>
      </c>
      <c r="AM61" s="451">
        <f t="shared" ref="AM61" si="158">IF(H61&lt;2.6,1,0)</f>
        <v>1</v>
      </c>
      <c r="AN61" s="470">
        <f t="shared" ref="AN61" si="159">IF(I61&lt;2.6,1,0)</f>
        <v>1</v>
      </c>
      <c r="AO61" s="450">
        <f t="shared" ref="AO61" si="160">IF(K61&lt;2.6,1,0)</f>
        <v>1</v>
      </c>
      <c r="AP61" s="451">
        <f t="shared" ref="AP61:AP65" si="161">IF(J61&lt;2.6,1,0)</f>
        <v>1</v>
      </c>
      <c r="AQ61" s="470">
        <f>IF(N61&lt;2.6,1,0)</f>
        <v>0</v>
      </c>
      <c r="AR61" s="450">
        <f t="shared" ref="AR61" si="162">IF(O61&lt;2.6,1,0)</f>
        <v>1</v>
      </c>
      <c r="AS61" s="450">
        <f t="shared" ref="AS61" si="163">IF(P61&lt;2.6,1,0)</f>
        <v>0</v>
      </c>
      <c r="AT61" s="450">
        <f t="shared" ref="AT61" si="164">IF(Q61&lt;2.6,1,0)</f>
        <v>1</v>
      </c>
      <c r="AU61" s="451">
        <f t="shared" ref="AU61" si="165">IF(R61&lt;2.6,1,0)</f>
        <v>1</v>
      </c>
      <c r="AV61" s="317">
        <f>SUM(AQ61:AU61)</f>
        <v>3</v>
      </c>
      <c r="AW61" s="622">
        <f t="shared" ref="AW61:AW80" si="166">SUM(AK61:AM61)</f>
        <v>2</v>
      </c>
      <c r="AX61" s="329">
        <f t="shared" ref="AX61:AX80" si="167">SUM(AN61:AP61)</f>
        <v>3</v>
      </c>
      <c r="AY61" s="622">
        <f t="shared" ref="AY61:AY70" si="168">SUM(AW61:AX61)</f>
        <v>5</v>
      </c>
      <c r="AZ61" s="622">
        <f t="shared" si="31"/>
        <v>8</v>
      </c>
      <c r="BA61" s="437">
        <v>1</v>
      </c>
      <c r="BB61" s="437">
        <v>1</v>
      </c>
      <c r="BC61" s="437">
        <v>1</v>
      </c>
      <c r="BD61" s="682">
        <f>SUM(F61:H61)/3</f>
        <v>2.8000000000000003</v>
      </c>
      <c r="BE61" s="690">
        <f>SUM(I61:K61)/3</f>
        <v>2.0612612612612611</v>
      </c>
      <c r="BF61" s="437">
        <f>SUM(N61:R61)/5</f>
        <v>1.2</v>
      </c>
      <c r="BG61" s="775" t="s">
        <v>315</v>
      </c>
      <c r="BH61" s="692">
        <f>IF(D61=5,1,0)</f>
        <v>0</v>
      </c>
      <c r="BI61" s="619">
        <f>IF(D61=4,1,0)</f>
        <v>0</v>
      </c>
      <c r="BJ61" s="619">
        <f>IF(D61=3,1,0)</f>
        <v>0</v>
      </c>
      <c r="BK61" s="619">
        <f>IF(D61=2,1,0)</f>
        <v>1</v>
      </c>
      <c r="BM61" s="684"/>
      <c r="BN61" s="684"/>
      <c r="BO61" s="684"/>
      <c r="BP61" s="684"/>
      <c r="BQ61" s="684"/>
      <c r="BR61" s="684"/>
      <c r="BS61" s="684"/>
      <c r="BT61" s="684"/>
      <c r="BU61" s="684"/>
      <c r="BV61" s="684"/>
      <c r="BW61" s="684"/>
    </row>
    <row r="62" spans="1:75" s="62" customFormat="1" ht="13.5" customHeight="1" thickBot="1">
      <c r="A62" s="62">
        <f t="shared" si="152"/>
        <v>0</v>
      </c>
      <c r="B62" s="364">
        <v>2</v>
      </c>
      <c r="C62" s="372" t="s">
        <v>205</v>
      </c>
      <c r="D62" s="321">
        <f t="shared" si="153"/>
        <v>4</v>
      </c>
      <c r="E62" s="490">
        <f t="shared" si="154"/>
        <v>3.7152296622296621</v>
      </c>
      <c r="F62" s="324">
        <v>2.7</v>
      </c>
      <c r="G62" s="323">
        <v>5</v>
      </c>
      <c r="H62" s="297">
        <v>2.7</v>
      </c>
      <c r="I62" s="617">
        <v>3.7</v>
      </c>
      <c r="J62" s="557">
        <v>4.4000000000000004</v>
      </c>
      <c r="K62" s="297">
        <f t="shared" ref="K62:K70" si="169">2+V62*3.4/37</f>
        <v>3.4702702702702704</v>
      </c>
      <c r="L62" s="490">
        <f t="shared" si="155"/>
        <v>3.9121208791208795</v>
      </c>
      <c r="M62" s="322">
        <v>4</v>
      </c>
      <c r="N62" s="328">
        <v>3</v>
      </c>
      <c r="O62" s="436">
        <v>3</v>
      </c>
      <c r="P62" s="436">
        <v>3</v>
      </c>
      <c r="Q62" s="436">
        <v>5</v>
      </c>
      <c r="R62" s="452">
        <v>4</v>
      </c>
      <c r="S62" s="599">
        <f t="shared" ref="S62:S70" si="170">2+(W62+2*AA62+2*AB62)*3.4/25</f>
        <v>2.952</v>
      </c>
      <c r="T62" s="549">
        <f t="shared" ref="T62:T70" si="171">5-X62*2/7</f>
        <v>2.4285714285714284</v>
      </c>
      <c r="U62" s="297">
        <f t="shared" ref="U62:U70" si="172">2.7*(1+(Y62+Z62)/20)</f>
        <v>3.5100000000000002</v>
      </c>
      <c r="V62" s="324">
        <v>16</v>
      </c>
      <c r="W62" s="437">
        <v>7</v>
      </c>
      <c r="X62" s="437">
        <v>9</v>
      </c>
      <c r="Y62" s="437"/>
      <c r="Z62" s="437">
        <v>6</v>
      </c>
      <c r="AA62" s="437"/>
      <c r="AB62" s="452"/>
      <c r="AC62" s="322">
        <f t="shared" ref="AC62:AC65" si="173">IF(D62&gt;2.5,0,1)</f>
        <v>0</v>
      </c>
      <c r="AD62" s="328">
        <v>3</v>
      </c>
      <c r="AE62" s="702">
        <v>0</v>
      </c>
      <c r="AF62" s="329">
        <f t="shared" ref="AF62:AF65" si="174">AJ62</f>
        <v>0</v>
      </c>
      <c r="AG62" s="330">
        <f t="shared" ref="AG62:AG65" si="175">AF62-AD62</f>
        <v>-3</v>
      </c>
      <c r="AH62" s="322">
        <f>AH61</f>
        <v>40</v>
      </c>
      <c r="AI62" s="336"/>
      <c r="AJ62" s="364">
        <f t="shared" ref="AJ62:AJ65" si="176">SUM(AK62:AR62)</f>
        <v>0</v>
      </c>
      <c r="AK62" s="328">
        <f t="shared" ref="AK62:AK65" si="177">IF(F62&lt;2.6,1,0)</f>
        <v>0</v>
      </c>
      <c r="AL62" s="437">
        <f t="shared" ref="AL62:AL65" si="178">IF(G62&lt;2.6,1,0)</f>
        <v>0</v>
      </c>
      <c r="AM62" s="452">
        <f t="shared" ref="AM62:AM65" si="179">IF(H62&lt;2.6,1,0)</f>
        <v>0</v>
      </c>
      <c r="AN62" s="328">
        <f t="shared" ref="AN62:AN65" si="180">IF(I62&lt;2.6,1,0)</f>
        <v>0</v>
      </c>
      <c r="AO62" s="437">
        <f t="shared" ref="AO62:AO65" si="181">IF(K62&lt;2.6,1,0)</f>
        <v>0</v>
      </c>
      <c r="AP62" s="452">
        <f t="shared" si="161"/>
        <v>0</v>
      </c>
      <c r="AQ62" s="328">
        <f t="shared" ref="AQ62:AQ70" si="182">IF(N62&lt;2.6,1,0)</f>
        <v>0</v>
      </c>
      <c r="AR62" s="437">
        <f t="shared" ref="AR62:AR70" si="183">IF(O62&lt;2.6,1,0)</f>
        <v>0</v>
      </c>
      <c r="AS62" s="437">
        <f t="shared" ref="AS62:AS70" si="184">IF(P62&lt;2.6,1,0)</f>
        <v>0</v>
      </c>
      <c r="AT62" s="437">
        <f t="shared" ref="AT62:AT70" si="185">IF(Q62&lt;2.6,1,0)</f>
        <v>0</v>
      </c>
      <c r="AU62" s="452">
        <f t="shared" ref="AU62:AU70" si="186">IF(R62&lt;2.6,1,0)</f>
        <v>0</v>
      </c>
      <c r="AV62" s="317">
        <f t="shared" ref="AV62:AV70" si="187">SUM(AQ62:AU62)</f>
        <v>0</v>
      </c>
      <c r="AW62" s="622">
        <f t="shared" si="166"/>
        <v>0</v>
      </c>
      <c r="AX62" s="329">
        <f t="shared" si="167"/>
        <v>0</v>
      </c>
      <c r="AY62" s="622">
        <f t="shared" si="168"/>
        <v>0</v>
      </c>
      <c r="AZ62" s="622">
        <f t="shared" si="31"/>
        <v>0</v>
      </c>
      <c r="BA62" s="437">
        <v>1</v>
      </c>
      <c r="BB62" s="437">
        <v>1</v>
      </c>
      <c r="BC62" s="437"/>
      <c r="BD62" s="682">
        <f t="shared" ref="BD62:BD70" si="188">SUM(F62:H62)/3</f>
        <v>3.4666666666666668</v>
      </c>
      <c r="BE62" s="690">
        <f t="shared" ref="BE62:BE70" si="189">SUM(I62:K62)/3</f>
        <v>3.8567567567567571</v>
      </c>
      <c r="BF62" s="437">
        <f t="shared" ref="BF62:BF70" si="190">SUM(N62:R62)/5</f>
        <v>3.6</v>
      </c>
      <c r="BG62" s="758"/>
      <c r="BH62" s="692">
        <f t="shared" ref="BH62:BH70" si="191">IF(D62=5,1,0)</f>
        <v>0</v>
      </c>
      <c r="BI62" s="619">
        <f t="shared" ref="BI62:BI70" si="192">IF(D62=4,1,0)</f>
        <v>1</v>
      </c>
      <c r="BJ62" s="619">
        <f t="shared" ref="BJ62:BJ70" si="193">IF(D62=3,1,0)</f>
        <v>0</v>
      </c>
      <c r="BK62" s="619">
        <f t="shared" ref="BK62:BK70" si="194">IF(D62=2,1,0)</f>
        <v>0</v>
      </c>
      <c r="BL62" s="61"/>
      <c r="BM62" s="684"/>
      <c r="BN62" s="684"/>
      <c r="BO62" s="684"/>
      <c r="BP62" s="684"/>
      <c r="BQ62" s="684"/>
      <c r="BR62" s="684"/>
      <c r="BS62" s="684"/>
      <c r="BT62" s="684"/>
      <c r="BU62" s="684"/>
      <c r="BV62" s="684"/>
      <c r="BW62" s="684"/>
    </row>
    <row r="63" spans="1:75" ht="13.5" customHeight="1" thickBot="1">
      <c r="A63" s="62">
        <f t="shared" si="152"/>
        <v>0</v>
      </c>
      <c r="B63" s="370">
        <v>3</v>
      </c>
      <c r="C63" s="371" t="s">
        <v>206</v>
      </c>
      <c r="D63" s="298">
        <f t="shared" si="153"/>
        <v>5</v>
      </c>
      <c r="E63" s="491">
        <f t="shared" si="154"/>
        <v>4.5360828225828227</v>
      </c>
      <c r="F63" s="302">
        <v>5</v>
      </c>
      <c r="G63" s="300">
        <v>5</v>
      </c>
      <c r="H63" s="301">
        <v>4.7</v>
      </c>
      <c r="I63" s="677">
        <v>4</v>
      </c>
      <c r="J63" s="614">
        <v>4.4000000000000004</v>
      </c>
      <c r="K63" s="301">
        <f t="shared" si="169"/>
        <v>3.2864864864864867</v>
      </c>
      <c r="L63" s="491">
        <f t="shared" si="155"/>
        <v>5.3171813186813193</v>
      </c>
      <c r="M63" s="299">
        <v>5</v>
      </c>
      <c r="N63" s="308">
        <v>5</v>
      </c>
      <c r="O63" s="304">
        <v>5</v>
      </c>
      <c r="P63" s="304">
        <v>5</v>
      </c>
      <c r="Q63" s="304">
        <v>5</v>
      </c>
      <c r="R63" s="453">
        <v>5</v>
      </c>
      <c r="S63" s="302">
        <f t="shared" si="170"/>
        <v>2.952</v>
      </c>
      <c r="T63" s="304">
        <f t="shared" si="171"/>
        <v>4.1428571428571432</v>
      </c>
      <c r="U63" s="301">
        <f t="shared" si="172"/>
        <v>4.4550000000000001</v>
      </c>
      <c r="V63" s="302">
        <v>14</v>
      </c>
      <c r="W63" s="305">
        <v>7</v>
      </c>
      <c r="X63" s="305">
        <v>3</v>
      </c>
      <c r="Y63" s="305">
        <v>4</v>
      </c>
      <c r="Z63" s="305">
        <v>9</v>
      </c>
      <c r="AA63" s="305"/>
      <c r="AB63" s="453"/>
      <c r="AC63" s="299">
        <f t="shared" si="173"/>
        <v>0</v>
      </c>
      <c r="AD63" s="308">
        <v>1</v>
      </c>
      <c r="AE63" s="304">
        <v>0</v>
      </c>
      <c r="AF63" s="309">
        <f t="shared" si="174"/>
        <v>0</v>
      </c>
      <c r="AG63" s="310">
        <f t="shared" si="175"/>
        <v>-1</v>
      </c>
      <c r="AH63" s="299">
        <f t="shared" ref="AH63:AH70" si="195">AH62</f>
        <v>40</v>
      </c>
      <c r="AI63" s="336"/>
      <c r="AJ63" s="299">
        <f t="shared" si="176"/>
        <v>0</v>
      </c>
      <c r="AK63" s="313">
        <f t="shared" si="177"/>
        <v>0</v>
      </c>
      <c r="AL63" s="309">
        <f t="shared" si="178"/>
        <v>0</v>
      </c>
      <c r="AM63" s="310">
        <f t="shared" si="179"/>
        <v>0</v>
      </c>
      <c r="AN63" s="316">
        <f t="shared" si="180"/>
        <v>0</v>
      </c>
      <c r="AO63" s="309">
        <f t="shared" si="181"/>
        <v>0</v>
      </c>
      <c r="AP63" s="310">
        <f t="shared" si="161"/>
        <v>0</v>
      </c>
      <c r="AQ63" s="308">
        <f t="shared" si="182"/>
        <v>0</v>
      </c>
      <c r="AR63" s="305">
        <f t="shared" si="183"/>
        <v>0</v>
      </c>
      <c r="AS63" s="305">
        <f t="shared" si="184"/>
        <v>0</v>
      </c>
      <c r="AT63" s="305">
        <f t="shared" si="185"/>
        <v>0</v>
      </c>
      <c r="AU63" s="453">
        <f t="shared" si="186"/>
        <v>0</v>
      </c>
      <c r="AV63" s="317">
        <f t="shared" si="187"/>
        <v>0</v>
      </c>
      <c r="AW63" s="622">
        <f t="shared" si="166"/>
        <v>0</v>
      </c>
      <c r="AX63" s="329">
        <f t="shared" si="167"/>
        <v>0</v>
      </c>
      <c r="AY63" s="622">
        <f t="shared" si="168"/>
        <v>0</v>
      </c>
      <c r="AZ63" s="622">
        <f t="shared" si="31"/>
        <v>0</v>
      </c>
      <c r="BA63" s="437"/>
      <c r="BB63" s="437"/>
      <c r="BC63" s="437">
        <v>1</v>
      </c>
      <c r="BD63" s="682">
        <f t="shared" si="188"/>
        <v>4.8999999999999995</v>
      </c>
      <c r="BE63" s="690">
        <f t="shared" si="189"/>
        <v>3.8954954954954957</v>
      </c>
      <c r="BF63" s="437">
        <f t="shared" si="190"/>
        <v>5</v>
      </c>
      <c r="BG63" s="758"/>
      <c r="BH63" s="692">
        <f t="shared" si="191"/>
        <v>1</v>
      </c>
      <c r="BI63" s="619">
        <f t="shared" si="192"/>
        <v>0</v>
      </c>
      <c r="BJ63" s="619">
        <f t="shared" si="193"/>
        <v>0</v>
      </c>
      <c r="BK63" s="619">
        <f t="shared" si="194"/>
        <v>0</v>
      </c>
      <c r="BM63" s="684"/>
      <c r="BN63" s="684"/>
      <c r="BO63" s="684"/>
      <c r="BP63" s="684"/>
      <c r="BQ63" s="684"/>
      <c r="BR63" s="684"/>
      <c r="BS63" s="684"/>
      <c r="BT63" s="684"/>
      <c r="BU63" s="684"/>
      <c r="BV63" s="684"/>
      <c r="BW63" s="684"/>
    </row>
    <row r="64" spans="1:75" ht="13.5" customHeight="1" thickBot="1">
      <c r="A64" s="62">
        <f t="shared" si="152"/>
        <v>0</v>
      </c>
      <c r="B64" s="364">
        <v>4</v>
      </c>
      <c r="C64" s="372" t="s">
        <v>207</v>
      </c>
      <c r="D64" s="321">
        <f t="shared" si="153"/>
        <v>4</v>
      </c>
      <c r="E64" s="490">
        <f t="shared" si="154"/>
        <v>3.8692631152631152</v>
      </c>
      <c r="F64" s="626">
        <v>3</v>
      </c>
      <c r="G64" s="323">
        <v>2.7</v>
      </c>
      <c r="H64" s="297">
        <v>3.4</v>
      </c>
      <c r="I64" s="617">
        <v>4.7</v>
      </c>
      <c r="J64" s="557">
        <v>5</v>
      </c>
      <c r="K64" s="297">
        <f t="shared" si="169"/>
        <v>3.654054054054054</v>
      </c>
      <c r="L64" s="490">
        <f t="shared" si="155"/>
        <v>4.880813186813187</v>
      </c>
      <c r="M64" s="322">
        <v>4</v>
      </c>
      <c r="N64" s="328">
        <v>4</v>
      </c>
      <c r="O64" s="436">
        <v>4</v>
      </c>
      <c r="P64" s="436">
        <v>5</v>
      </c>
      <c r="Q64" s="436">
        <v>5</v>
      </c>
      <c r="R64" s="452">
        <v>5</v>
      </c>
      <c r="S64" s="599">
        <f t="shared" si="170"/>
        <v>2.8159999999999998</v>
      </c>
      <c r="T64" s="436">
        <f t="shared" si="171"/>
        <v>4.4285714285714288</v>
      </c>
      <c r="U64" s="297">
        <f t="shared" si="172"/>
        <v>3.78</v>
      </c>
      <c r="V64" s="324">
        <v>18</v>
      </c>
      <c r="W64" s="437">
        <v>6</v>
      </c>
      <c r="X64" s="437">
        <v>2</v>
      </c>
      <c r="Y64" s="437"/>
      <c r="Z64" s="437">
        <v>8</v>
      </c>
      <c r="AA64" s="437"/>
      <c r="AB64" s="452"/>
      <c r="AC64" s="322">
        <f t="shared" si="173"/>
        <v>0</v>
      </c>
      <c r="AD64" s="328">
        <v>1</v>
      </c>
      <c r="AE64" s="702">
        <v>0</v>
      </c>
      <c r="AF64" s="329">
        <f t="shared" si="174"/>
        <v>0</v>
      </c>
      <c r="AG64" s="330">
        <f t="shared" si="175"/>
        <v>-1</v>
      </c>
      <c r="AH64" s="322">
        <f t="shared" si="195"/>
        <v>40</v>
      </c>
      <c r="AI64" s="121"/>
      <c r="AJ64" s="322">
        <f t="shared" si="176"/>
        <v>0</v>
      </c>
      <c r="AK64" s="331">
        <f t="shared" si="177"/>
        <v>0</v>
      </c>
      <c r="AL64" s="329">
        <f t="shared" si="178"/>
        <v>0</v>
      </c>
      <c r="AM64" s="330">
        <f t="shared" si="179"/>
        <v>0</v>
      </c>
      <c r="AN64" s="333">
        <f t="shared" si="180"/>
        <v>0</v>
      </c>
      <c r="AO64" s="329">
        <f t="shared" si="181"/>
        <v>0</v>
      </c>
      <c r="AP64" s="330">
        <f t="shared" si="161"/>
        <v>0</v>
      </c>
      <c r="AQ64" s="328">
        <f t="shared" si="182"/>
        <v>0</v>
      </c>
      <c r="AR64" s="437">
        <f t="shared" si="183"/>
        <v>0</v>
      </c>
      <c r="AS64" s="437">
        <f t="shared" si="184"/>
        <v>0</v>
      </c>
      <c r="AT64" s="437">
        <f t="shared" si="185"/>
        <v>0</v>
      </c>
      <c r="AU64" s="452">
        <f t="shared" si="186"/>
        <v>0</v>
      </c>
      <c r="AV64" s="317">
        <f t="shared" si="187"/>
        <v>0</v>
      </c>
      <c r="AW64" s="622">
        <f t="shared" si="166"/>
        <v>0</v>
      </c>
      <c r="AX64" s="329">
        <f t="shared" si="167"/>
        <v>0</v>
      </c>
      <c r="AY64" s="622">
        <f t="shared" si="168"/>
        <v>0</v>
      </c>
      <c r="AZ64" s="622">
        <f t="shared" si="31"/>
        <v>0</v>
      </c>
      <c r="BA64" s="437"/>
      <c r="BB64" s="437"/>
      <c r="BC64" s="437">
        <v>1</v>
      </c>
      <c r="BD64" s="682">
        <f t="shared" si="188"/>
        <v>3.0333333333333332</v>
      </c>
      <c r="BE64" s="690">
        <f t="shared" si="189"/>
        <v>4.4513513513513514</v>
      </c>
      <c r="BF64" s="437">
        <f t="shared" si="190"/>
        <v>4.5999999999999996</v>
      </c>
      <c r="BG64" s="758"/>
      <c r="BH64" s="692">
        <f t="shared" si="191"/>
        <v>0</v>
      </c>
      <c r="BI64" s="619">
        <f t="shared" si="192"/>
        <v>1</v>
      </c>
      <c r="BJ64" s="619">
        <f t="shared" si="193"/>
        <v>0</v>
      </c>
      <c r="BK64" s="619">
        <f t="shared" si="194"/>
        <v>0</v>
      </c>
      <c r="BM64" s="684"/>
      <c r="BN64" s="684"/>
      <c r="BO64" s="684"/>
      <c r="BP64" s="684"/>
      <c r="BQ64" s="684"/>
      <c r="BR64" s="684"/>
      <c r="BS64" s="684"/>
      <c r="BT64" s="684"/>
      <c r="BU64" s="684"/>
      <c r="BV64" s="684"/>
      <c r="BW64" s="684"/>
    </row>
    <row r="65" spans="1:75" ht="13.5" customHeight="1" thickBot="1">
      <c r="A65" s="62">
        <f t="shared" si="152"/>
        <v>0</v>
      </c>
      <c r="B65" s="370">
        <v>5</v>
      </c>
      <c r="C65" s="544" t="s">
        <v>208</v>
      </c>
      <c r="D65" s="298">
        <f t="shared" si="153"/>
        <v>3</v>
      </c>
      <c r="E65" s="491">
        <f t="shared" si="154"/>
        <v>3.4976709911709913</v>
      </c>
      <c r="F65" s="616">
        <v>2.7</v>
      </c>
      <c r="G65" s="653">
        <v>3.4</v>
      </c>
      <c r="H65" s="301">
        <v>3.7</v>
      </c>
      <c r="I65" s="616">
        <v>3.7</v>
      </c>
      <c r="J65" s="614">
        <v>3</v>
      </c>
      <c r="K65" s="301">
        <f t="shared" si="169"/>
        <v>3.1945945945945944</v>
      </c>
      <c r="L65" s="491">
        <f t="shared" si="155"/>
        <v>4.9324890109890109</v>
      </c>
      <c r="M65" s="299">
        <v>4</v>
      </c>
      <c r="N65" s="308">
        <v>4</v>
      </c>
      <c r="O65" s="304">
        <v>4</v>
      </c>
      <c r="P65" s="304">
        <v>5</v>
      </c>
      <c r="Q65" s="304">
        <v>5</v>
      </c>
      <c r="R65" s="453">
        <v>5</v>
      </c>
      <c r="S65" s="302">
        <f t="shared" si="170"/>
        <v>2.68</v>
      </c>
      <c r="T65" s="304">
        <f t="shared" si="171"/>
        <v>4.1428571428571432</v>
      </c>
      <c r="U65" s="301">
        <f t="shared" si="172"/>
        <v>4.1850000000000005</v>
      </c>
      <c r="V65" s="302">
        <v>13</v>
      </c>
      <c r="W65" s="305">
        <v>5</v>
      </c>
      <c r="X65" s="305">
        <v>3</v>
      </c>
      <c r="Y65" s="305">
        <v>4</v>
      </c>
      <c r="Z65" s="305">
        <v>7</v>
      </c>
      <c r="AA65" s="305"/>
      <c r="AB65" s="453"/>
      <c r="AC65" s="299">
        <f t="shared" si="173"/>
        <v>0</v>
      </c>
      <c r="AD65" s="308">
        <v>1</v>
      </c>
      <c r="AE65" s="304">
        <v>0</v>
      </c>
      <c r="AF65" s="309">
        <f t="shared" si="174"/>
        <v>0</v>
      </c>
      <c r="AG65" s="310">
        <f t="shared" si="175"/>
        <v>-1</v>
      </c>
      <c r="AH65" s="299">
        <f t="shared" si="195"/>
        <v>40</v>
      </c>
      <c r="AI65" s="336"/>
      <c r="AJ65" s="299">
        <f t="shared" si="176"/>
        <v>0</v>
      </c>
      <c r="AK65" s="313">
        <f t="shared" si="177"/>
        <v>0</v>
      </c>
      <c r="AL65" s="309">
        <f t="shared" si="178"/>
        <v>0</v>
      </c>
      <c r="AM65" s="310">
        <f t="shared" si="179"/>
        <v>0</v>
      </c>
      <c r="AN65" s="316">
        <f t="shared" si="180"/>
        <v>0</v>
      </c>
      <c r="AO65" s="309">
        <f t="shared" si="181"/>
        <v>0</v>
      </c>
      <c r="AP65" s="310">
        <f t="shared" si="161"/>
        <v>0</v>
      </c>
      <c r="AQ65" s="308">
        <f t="shared" si="182"/>
        <v>0</v>
      </c>
      <c r="AR65" s="305">
        <f t="shared" si="183"/>
        <v>0</v>
      </c>
      <c r="AS65" s="305">
        <f t="shared" si="184"/>
        <v>0</v>
      </c>
      <c r="AT65" s="305">
        <f t="shared" si="185"/>
        <v>0</v>
      </c>
      <c r="AU65" s="453">
        <f t="shared" si="186"/>
        <v>0</v>
      </c>
      <c r="AV65" s="317">
        <f t="shared" si="187"/>
        <v>0</v>
      </c>
      <c r="AW65" s="622">
        <f t="shared" si="166"/>
        <v>0</v>
      </c>
      <c r="AX65" s="329">
        <f t="shared" si="167"/>
        <v>0</v>
      </c>
      <c r="AY65" s="622">
        <f t="shared" si="168"/>
        <v>0</v>
      </c>
      <c r="AZ65" s="622">
        <f t="shared" si="31"/>
        <v>0</v>
      </c>
      <c r="BA65" s="437">
        <v>1</v>
      </c>
      <c r="BB65" s="437"/>
      <c r="BC65" s="437">
        <v>1</v>
      </c>
      <c r="BD65" s="682">
        <f t="shared" si="188"/>
        <v>3.2666666666666671</v>
      </c>
      <c r="BE65" s="690">
        <f t="shared" si="189"/>
        <v>3.298198198198198</v>
      </c>
      <c r="BF65" s="437">
        <f t="shared" si="190"/>
        <v>4.5999999999999996</v>
      </c>
      <c r="BG65" s="758"/>
      <c r="BH65" s="692">
        <f t="shared" si="191"/>
        <v>0</v>
      </c>
      <c r="BI65" s="619">
        <f t="shared" si="192"/>
        <v>0</v>
      </c>
      <c r="BJ65" s="619">
        <f t="shared" si="193"/>
        <v>1</v>
      </c>
      <c r="BK65" s="619">
        <f t="shared" si="194"/>
        <v>0</v>
      </c>
      <c r="BM65" s="684"/>
      <c r="BN65" s="684"/>
      <c r="BO65" s="684"/>
      <c r="BP65" s="684"/>
      <c r="BQ65" s="684"/>
      <c r="BR65" s="684"/>
      <c r="BS65" s="684"/>
      <c r="BT65" s="684"/>
      <c r="BU65" s="684"/>
      <c r="BV65" s="684"/>
      <c r="BW65" s="684"/>
    </row>
    <row r="66" spans="1:75" ht="13.5" customHeight="1" thickBot="1">
      <c r="A66" s="62">
        <f t="shared" si="152"/>
        <v>0</v>
      </c>
      <c r="B66" s="364">
        <v>6</v>
      </c>
      <c r="C66" s="591" t="s">
        <v>209</v>
      </c>
      <c r="D66" s="321">
        <f t="shared" si="153"/>
        <v>5</v>
      </c>
      <c r="E66" s="490">
        <f t="shared" si="154"/>
        <v>4.5002753192753193</v>
      </c>
      <c r="F66" s="615">
        <v>5</v>
      </c>
      <c r="G66" s="652">
        <v>3.7</v>
      </c>
      <c r="H66" s="297">
        <v>4</v>
      </c>
      <c r="I66" s="704">
        <v>5</v>
      </c>
      <c r="J66" s="297">
        <v>5</v>
      </c>
      <c r="K66" s="297">
        <f t="shared" si="169"/>
        <v>4.1135135135135137</v>
      </c>
      <c r="L66" s="490">
        <f t="shared" si="155"/>
        <v>5.282758241758243</v>
      </c>
      <c r="M66" s="322">
        <v>4</v>
      </c>
      <c r="N66" s="328">
        <v>4</v>
      </c>
      <c r="O66" s="436">
        <v>4</v>
      </c>
      <c r="P66" s="436">
        <v>5</v>
      </c>
      <c r="Q66" s="436">
        <v>5</v>
      </c>
      <c r="R66" s="452">
        <v>5</v>
      </c>
      <c r="S66" s="599">
        <f t="shared" si="170"/>
        <v>3.2240000000000002</v>
      </c>
      <c r="T66" s="436">
        <f t="shared" si="171"/>
        <v>4.1428571428571432</v>
      </c>
      <c r="U66" s="297">
        <f t="shared" si="172"/>
        <v>5.6700000000000008</v>
      </c>
      <c r="V66" s="324">
        <v>23</v>
      </c>
      <c r="W66" s="437">
        <v>9</v>
      </c>
      <c r="X66" s="437">
        <v>3</v>
      </c>
      <c r="Y66" s="437">
        <v>11</v>
      </c>
      <c r="Z66" s="437">
        <v>11</v>
      </c>
      <c r="AA66" s="437"/>
      <c r="AB66" s="452"/>
      <c r="AC66" s="322">
        <f t="shared" ref="AC66" si="196">IF(D66&gt;2.5,0,1)</f>
        <v>0</v>
      </c>
      <c r="AD66" s="328">
        <v>0</v>
      </c>
      <c r="AE66" s="702">
        <v>0</v>
      </c>
      <c r="AF66" s="329">
        <f t="shared" ref="AF66" si="197">AJ66</f>
        <v>0</v>
      </c>
      <c r="AG66" s="330">
        <f t="shared" ref="AG66" si="198">AF66-AD66</f>
        <v>0</v>
      </c>
      <c r="AH66" s="322">
        <f t="shared" si="195"/>
        <v>40</v>
      </c>
      <c r="AI66" s="336"/>
      <c r="AJ66" s="582">
        <f t="shared" ref="AJ66" si="199">SUM(AK66:AR66)</f>
        <v>0</v>
      </c>
      <c r="AK66" s="337">
        <f t="shared" ref="AK66" si="200">IF(F66&lt;2.6,1,0)</f>
        <v>0</v>
      </c>
      <c r="AL66" s="334">
        <f t="shared" ref="AL66" si="201">IF(G66&lt;2.6,1,0)</f>
        <v>0</v>
      </c>
      <c r="AM66" s="335">
        <f t="shared" ref="AM66" si="202">IF(H66&lt;2.6,1,0)</f>
        <v>0</v>
      </c>
      <c r="AN66" s="338">
        <f t="shared" ref="AN66" si="203">IF(I66&lt;2.6,1,0)</f>
        <v>0</v>
      </c>
      <c r="AO66" s="334">
        <f t="shared" ref="AO66" si="204">IF(K66&lt;2.6,1,0)</f>
        <v>0</v>
      </c>
      <c r="AP66" s="335">
        <f t="shared" ref="AP66" si="205">IF(J66&lt;2.6,1,0)</f>
        <v>0</v>
      </c>
      <c r="AQ66" s="328">
        <f t="shared" si="182"/>
        <v>0</v>
      </c>
      <c r="AR66" s="437">
        <f t="shared" si="183"/>
        <v>0</v>
      </c>
      <c r="AS66" s="437">
        <f t="shared" si="184"/>
        <v>0</v>
      </c>
      <c r="AT66" s="437">
        <f t="shared" si="185"/>
        <v>0</v>
      </c>
      <c r="AU66" s="452">
        <f t="shared" si="186"/>
        <v>0</v>
      </c>
      <c r="AV66" s="317">
        <f t="shared" si="187"/>
        <v>0</v>
      </c>
      <c r="AW66" s="622">
        <f t="shared" si="166"/>
        <v>0</v>
      </c>
      <c r="AX66" s="329">
        <f t="shared" si="167"/>
        <v>0</v>
      </c>
      <c r="AY66" s="622">
        <f t="shared" si="168"/>
        <v>0</v>
      </c>
      <c r="AZ66" s="622">
        <f t="shared" si="31"/>
        <v>0</v>
      </c>
      <c r="BA66" s="437"/>
      <c r="BB66" s="437"/>
      <c r="BC66" s="437">
        <v>1</v>
      </c>
      <c r="BD66" s="682">
        <f t="shared" si="188"/>
        <v>4.2333333333333334</v>
      </c>
      <c r="BE66" s="690">
        <f t="shared" si="189"/>
        <v>4.7045045045045049</v>
      </c>
      <c r="BF66" s="437">
        <f t="shared" si="190"/>
        <v>4.5999999999999996</v>
      </c>
      <c r="BG66" s="758"/>
      <c r="BH66" s="692">
        <f t="shared" si="191"/>
        <v>1</v>
      </c>
      <c r="BI66" s="619">
        <f t="shared" si="192"/>
        <v>0</v>
      </c>
      <c r="BJ66" s="619">
        <f t="shared" si="193"/>
        <v>0</v>
      </c>
      <c r="BK66" s="619">
        <f t="shared" si="194"/>
        <v>0</v>
      </c>
      <c r="BM66" s="684"/>
      <c r="BN66" s="684"/>
      <c r="BO66" s="684"/>
      <c r="BP66" s="684"/>
      <c r="BQ66" s="684"/>
      <c r="BR66" s="684"/>
      <c r="BS66" s="684"/>
      <c r="BT66" s="684"/>
      <c r="BU66" s="684"/>
      <c r="BV66" s="684"/>
      <c r="BW66" s="684"/>
    </row>
    <row r="67" spans="1:75" ht="13.5" customHeight="1" thickBot="1">
      <c r="A67" s="62">
        <f t="shared" si="152"/>
        <v>2</v>
      </c>
      <c r="B67" s="370">
        <v>7</v>
      </c>
      <c r="C67" s="593" t="s">
        <v>210</v>
      </c>
      <c r="D67" s="298">
        <f t="shared" si="153"/>
        <v>2</v>
      </c>
      <c r="E67" s="491">
        <f t="shared" si="154"/>
        <v>3.0102527472527472</v>
      </c>
      <c r="F67" s="653">
        <v>3.4</v>
      </c>
      <c r="G67" s="300">
        <v>4</v>
      </c>
      <c r="H67" s="301">
        <v>3</v>
      </c>
      <c r="I67" s="616">
        <v>2.7</v>
      </c>
      <c r="J67" s="614">
        <v>2</v>
      </c>
      <c r="K67" s="301">
        <f t="shared" si="169"/>
        <v>2</v>
      </c>
      <c r="L67" s="491">
        <f t="shared" si="155"/>
        <v>4.4627802197802202</v>
      </c>
      <c r="M67" s="299">
        <v>3</v>
      </c>
      <c r="N67" s="308">
        <v>4</v>
      </c>
      <c r="O67" s="304">
        <v>3</v>
      </c>
      <c r="P67" s="304">
        <v>4</v>
      </c>
      <c r="Q67" s="304">
        <v>5</v>
      </c>
      <c r="R67" s="453">
        <v>5</v>
      </c>
      <c r="S67" s="302">
        <f t="shared" si="170"/>
        <v>3.2240000000000002</v>
      </c>
      <c r="T67" s="304">
        <f t="shared" si="171"/>
        <v>1.8571428571428572</v>
      </c>
      <c r="U67" s="301">
        <f t="shared" si="172"/>
        <v>4.0500000000000007</v>
      </c>
      <c r="V67" s="302"/>
      <c r="W67" s="305">
        <v>9</v>
      </c>
      <c r="X67" s="305">
        <v>11</v>
      </c>
      <c r="Y67" s="305">
        <v>1</v>
      </c>
      <c r="Z67" s="305">
        <v>9</v>
      </c>
      <c r="AA67" s="305"/>
      <c r="AB67" s="453"/>
      <c r="AC67" s="299">
        <f t="shared" ref="AC67:AC70" si="206">IF(D67&gt;2.5,0,1)</f>
        <v>1</v>
      </c>
      <c r="AD67" s="308">
        <v>4</v>
      </c>
      <c r="AE67" s="304">
        <v>2</v>
      </c>
      <c r="AF67" s="309">
        <f t="shared" ref="AF67:AF70" si="207">AJ67</f>
        <v>2</v>
      </c>
      <c r="AG67" s="310">
        <f t="shared" ref="AG67:AG70" si="208">AF67-AD67</f>
        <v>-2</v>
      </c>
      <c r="AH67" s="299">
        <f t="shared" si="195"/>
        <v>40</v>
      </c>
      <c r="AI67" s="121"/>
      <c r="AJ67" s="299">
        <f t="shared" ref="AJ67:AJ70" si="209">SUM(AK67:AR67)</f>
        <v>2</v>
      </c>
      <c r="AK67" s="313">
        <f t="shared" ref="AK67:AK70" si="210">IF(F67&lt;2.6,1,0)</f>
        <v>0</v>
      </c>
      <c r="AL67" s="309">
        <f t="shared" ref="AL67:AL70" si="211">IF(G67&lt;2.6,1,0)</f>
        <v>0</v>
      </c>
      <c r="AM67" s="310">
        <f t="shared" ref="AM67:AM70" si="212">IF(H67&lt;2.6,1,0)</f>
        <v>0</v>
      </c>
      <c r="AN67" s="316">
        <f t="shared" ref="AN67:AN70" si="213">IF(I67&lt;2.6,1,0)</f>
        <v>0</v>
      </c>
      <c r="AO67" s="309">
        <f t="shared" ref="AO67:AO70" si="214">IF(K67&lt;2.6,1,0)</f>
        <v>1</v>
      </c>
      <c r="AP67" s="310">
        <f t="shared" ref="AP67:AP70" si="215">IF(J67&lt;2.6,1,0)</f>
        <v>1</v>
      </c>
      <c r="AQ67" s="308">
        <f t="shared" si="182"/>
        <v>0</v>
      </c>
      <c r="AR67" s="305">
        <f t="shared" si="183"/>
        <v>0</v>
      </c>
      <c r="AS67" s="305">
        <f t="shared" si="184"/>
        <v>0</v>
      </c>
      <c r="AT67" s="305">
        <f t="shared" si="185"/>
        <v>0</v>
      </c>
      <c r="AU67" s="453">
        <f t="shared" si="186"/>
        <v>0</v>
      </c>
      <c r="AV67" s="317">
        <f t="shared" si="187"/>
        <v>0</v>
      </c>
      <c r="AW67" s="622">
        <f t="shared" si="166"/>
        <v>0</v>
      </c>
      <c r="AX67" s="329">
        <f t="shared" si="167"/>
        <v>2</v>
      </c>
      <c r="AY67" s="622">
        <f t="shared" si="168"/>
        <v>2</v>
      </c>
      <c r="AZ67" s="622">
        <f t="shared" si="31"/>
        <v>2</v>
      </c>
      <c r="BA67" s="437">
        <v>1</v>
      </c>
      <c r="BB67" s="437">
        <v>1</v>
      </c>
      <c r="BC67" s="437">
        <v>1</v>
      </c>
      <c r="BD67" s="682">
        <f t="shared" si="188"/>
        <v>3.4666666666666668</v>
      </c>
      <c r="BE67" s="690">
        <f t="shared" si="189"/>
        <v>2.2333333333333334</v>
      </c>
      <c r="BF67" s="437">
        <f t="shared" si="190"/>
        <v>4.2</v>
      </c>
      <c r="BG67" s="758"/>
      <c r="BH67" s="692">
        <f t="shared" si="191"/>
        <v>0</v>
      </c>
      <c r="BI67" s="619">
        <f t="shared" si="192"/>
        <v>0</v>
      </c>
      <c r="BJ67" s="619">
        <f t="shared" si="193"/>
        <v>0</v>
      </c>
      <c r="BK67" s="619">
        <f t="shared" si="194"/>
        <v>1</v>
      </c>
      <c r="BM67" s="684"/>
      <c r="BN67" s="684"/>
      <c r="BO67" s="684"/>
      <c r="BP67" s="684"/>
      <c r="BQ67" s="684"/>
      <c r="BR67" s="684"/>
      <c r="BS67" s="684"/>
      <c r="BT67" s="684"/>
      <c r="BU67" s="684"/>
      <c r="BV67" s="684"/>
      <c r="BW67" s="684"/>
    </row>
    <row r="68" spans="1:75" ht="13.5" customHeight="1">
      <c r="A68" s="62">
        <f t="shared" si="152"/>
        <v>0</v>
      </c>
      <c r="B68" s="364">
        <v>8</v>
      </c>
      <c r="C68" s="592" t="s">
        <v>211</v>
      </c>
      <c r="D68" s="321">
        <f t="shared" si="153"/>
        <v>4</v>
      </c>
      <c r="E68" s="490">
        <f t="shared" si="154"/>
        <v>3.9736437076437081</v>
      </c>
      <c r="F68" s="615">
        <v>3.4</v>
      </c>
      <c r="G68" s="323">
        <v>4.7</v>
      </c>
      <c r="H68" s="297">
        <v>2.7</v>
      </c>
      <c r="I68" s="615">
        <v>4</v>
      </c>
      <c r="J68" s="297">
        <v>4.4000000000000004</v>
      </c>
      <c r="K68" s="297">
        <f t="shared" si="169"/>
        <v>4.0216216216216214</v>
      </c>
      <c r="L68" s="490">
        <f t="shared" si="155"/>
        <v>4.8776483516483511</v>
      </c>
      <c r="M68" s="322">
        <v>4</v>
      </c>
      <c r="N68" s="328">
        <v>4</v>
      </c>
      <c r="O68" s="436">
        <v>4</v>
      </c>
      <c r="P68" s="436">
        <v>5</v>
      </c>
      <c r="Q68" s="436">
        <v>5</v>
      </c>
      <c r="R68" s="452">
        <v>5</v>
      </c>
      <c r="S68" s="599">
        <f t="shared" si="170"/>
        <v>3.6319999999999997</v>
      </c>
      <c r="T68" s="436">
        <f t="shared" si="171"/>
        <v>3.5714285714285712</v>
      </c>
      <c r="U68" s="297">
        <f t="shared" si="172"/>
        <v>3.78</v>
      </c>
      <c r="V68" s="324">
        <v>22</v>
      </c>
      <c r="W68" s="437">
        <v>12</v>
      </c>
      <c r="X68" s="437">
        <v>5</v>
      </c>
      <c r="Y68" s="437">
        <v>3</v>
      </c>
      <c r="Z68" s="437">
        <v>5</v>
      </c>
      <c r="AA68" s="437"/>
      <c r="AB68" s="452"/>
      <c r="AC68" s="322">
        <f t="shared" si="206"/>
        <v>0</v>
      </c>
      <c r="AD68" s="328">
        <v>0</v>
      </c>
      <c r="AE68" s="702">
        <v>0</v>
      </c>
      <c r="AF68" s="329">
        <f t="shared" si="207"/>
        <v>0</v>
      </c>
      <c r="AG68" s="330">
        <f t="shared" si="208"/>
        <v>0</v>
      </c>
      <c r="AH68" s="322">
        <f t="shared" si="195"/>
        <v>40</v>
      </c>
      <c r="AI68" s="336"/>
      <c r="AJ68" s="582">
        <f t="shared" si="209"/>
        <v>0</v>
      </c>
      <c r="AK68" s="337">
        <f t="shared" si="210"/>
        <v>0</v>
      </c>
      <c r="AL68" s="334">
        <f t="shared" si="211"/>
        <v>0</v>
      </c>
      <c r="AM68" s="335">
        <f t="shared" si="212"/>
        <v>0</v>
      </c>
      <c r="AN68" s="338">
        <f t="shared" si="213"/>
        <v>0</v>
      </c>
      <c r="AO68" s="334">
        <f t="shared" si="214"/>
        <v>0</v>
      </c>
      <c r="AP68" s="335">
        <f t="shared" si="215"/>
        <v>0</v>
      </c>
      <c r="AQ68" s="328">
        <f t="shared" si="182"/>
        <v>0</v>
      </c>
      <c r="AR68" s="437">
        <f t="shared" si="183"/>
        <v>0</v>
      </c>
      <c r="AS68" s="437">
        <f t="shared" si="184"/>
        <v>0</v>
      </c>
      <c r="AT68" s="437">
        <f t="shared" si="185"/>
        <v>0</v>
      </c>
      <c r="AU68" s="452">
        <f t="shared" si="186"/>
        <v>0</v>
      </c>
      <c r="AV68" s="317">
        <f t="shared" si="187"/>
        <v>0</v>
      </c>
      <c r="AW68" s="622">
        <f t="shared" si="166"/>
        <v>0</v>
      </c>
      <c r="AX68" s="329">
        <f t="shared" si="167"/>
        <v>0</v>
      </c>
      <c r="AY68" s="622">
        <f t="shared" si="168"/>
        <v>0</v>
      </c>
      <c r="AZ68" s="622">
        <f t="shared" ref="AZ68:AZ85" si="216">SUM(AV68:AX68)</f>
        <v>0</v>
      </c>
      <c r="BA68" s="437">
        <v>1</v>
      </c>
      <c r="BB68" s="437"/>
      <c r="BC68" s="437">
        <v>1</v>
      </c>
      <c r="BD68" s="682">
        <f t="shared" si="188"/>
        <v>3.6</v>
      </c>
      <c r="BE68" s="690">
        <f t="shared" si="189"/>
        <v>4.1405405405405409</v>
      </c>
      <c r="BF68" s="437">
        <f t="shared" si="190"/>
        <v>4.5999999999999996</v>
      </c>
      <c r="BG68" s="758"/>
      <c r="BH68" s="692">
        <f t="shared" si="191"/>
        <v>0</v>
      </c>
      <c r="BI68" s="619">
        <f t="shared" si="192"/>
        <v>1</v>
      </c>
      <c r="BJ68" s="619">
        <f t="shared" si="193"/>
        <v>0</v>
      </c>
      <c r="BK68" s="619">
        <f t="shared" si="194"/>
        <v>0</v>
      </c>
      <c r="BM68" s="684"/>
      <c r="BN68" s="684"/>
      <c r="BO68" s="684"/>
      <c r="BP68" s="684"/>
      <c r="BQ68" s="684"/>
      <c r="BR68" s="684"/>
      <c r="BS68" s="684"/>
      <c r="BT68" s="684"/>
      <c r="BU68" s="684"/>
      <c r="BV68" s="684"/>
      <c r="BW68" s="684"/>
    </row>
    <row r="69" spans="1:75" ht="13.5" customHeight="1" thickBot="1">
      <c r="A69" s="62">
        <f t="shared" ref="A69" si="217">AY69</f>
        <v>3</v>
      </c>
      <c r="B69" s="370">
        <v>9</v>
      </c>
      <c r="C69" s="371" t="s">
        <v>212</v>
      </c>
      <c r="D69" s="298">
        <f t="shared" ref="D69:D70" si="218">IF(AF69=0,ROUND(E69,0),IF(AF69=1,ROUND(E69-1,0),2))</f>
        <v>2</v>
      </c>
      <c r="E69" s="491">
        <f t="shared" si="154"/>
        <v>2.991117193617193</v>
      </c>
      <c r="F69" s="560">
        <v>2</v>
      </c>
      <c r="G69" s="300">
        <v>4</v>
      </c>
      <c r="H69" s="301">
        <v>3.7</v>
      </c>
      <c r="I69" s="373">
        <v>2</v>
      </c>
      <c r="J69" s="303">
        <v>2</v>
      </c>
      <c r="K69" s="301">
        <f t="shared" si="169"/>
        <v>2.8729729729729732</v>
      </c>
      <c r="L69" s="491">
        <f t="shared" si="155"/>
        <v>3.0428296703296707</v>
      </c>
      <c r="M69" s="299">
        <v>5</v>
      </c>
      <c r="N69" s="308">
        <v>4</v>
      </c>
      <c r="O69" s="304"/>
      <c r="P69" s="304">
        <v>4</v>
      </c>
      <c r="Q69" s="304">
        <v>3</v>
      </c>
      <c r="R69" s="453"/>
      <c r="S69" s="302">
        <f t="shared" si="170"/>
        <v>2.2720000000000002</v>
      </c>
      <c r="T69" s="304">
        <f t="shared" si="171"/>
        <v>4.7142857142857144</v>
      </c>
      <c r="U69" s="301">
        <f t="shared" si="172"/>
        <v>3.915</v>
      </c>
      <c r="V69" s="302">
        <v>9.5</v>
      </c>
      <c r="W69" s="305">
        <v>2</v>
      </c>
      <c r="X69" s="305">
        <v>1</v>
      </c>
      <c r="Y69" s="305">
        <v>2</v>
      </c>
      <c r="Z69" s="305">
        <v>7</v>
      </c>
      <c r="AA69" s="305"/>
      <c r="AB69" s="453"/>
      <c r="AC69" s="299">
        <f t="shared" ref="AC69" si="219">IF(D69&gt;2.5,0,1)</f>
        <v>1</v>
      </c>
      <c r="AD69" s="308">
        <v>5</v>
      </c>
      <c r="AE69" s="304">
        <v>4</v>
      </c>
      <c r="AF69" s="309">
        <f t="shared" ref="AF69" si="220">AJ69</f>
        <v>4</v>
      </c>
      <c r="AG69" s="310">
        <f t="shared" ref="AG69" si="221">AF69-AD69</f>
        <v>-1</v>
      </c>
      <c r="AH69" s="299">
        <f t="shared" si="195"/>
        <v>40</v>
      </c>
      <c r="AI69" s="121"/>
      <c r="AJ69" s="299">
        <f t="shared" ref="AJ69" si="222">SUM(AK69:AR69)</f>
        <v>4</v>
      </c>
      <c r="AK69" s="313">
        <f t="shared" ref="AK69" si="223">IF(F69&lt;2.6,1,0)</f>
        <v>1</v>
      </c>
      <c r="AL69" s="309">
        <f t="shared" ref="AL69" si="224">IF(G69&lt;2.6,1,0)</f>
        <v>0</v>
      </c>
      <c r="AM69" s="310">
        <f t="shared" ref="AM69" si="225">IF(H69&lt;2.6,1,0)</f>
        <v>0</v>
      </c>
      <c r="AN69" s="316">
        <f t="shared" ref="AN69" si="226">IF(I69&lt;2.6,1,0)</f>
        <v>1</v>
      </c>
      <c r="AO69" s="309">
        <f t="shared" ref="AO69" si="227">IF(K69&lt;2.6,1,0)</f>
        <v>0</v>
      </c>
      <c r="AP69" s="310">
        <f t="shared" ref="AP69" si="228">IF(J69&lt;2.6,1,0)</f>
        <v>1</v>
      </c>
      <c r="AQ69" s="308">
        <f t="shared" ref="AQ69" si="229">IF(N69&lt;2.6,1,0)</f>
        <v>0</v>
      </c>
      <c r="AR69" s="305">
        <f t="shared" ref="AR69" si="230">IF(O69&lt;2.6,1,0)</f>
        <v>1</v>
      </c>
      <c r="AS69" s="305">
        <f t="shared" ref="AS69" si="231">IF(P69&lt;2.6,1,0)</f>
        <v>0</v>
      </c>
      <c r="AT69" s="305">
        <f t="shared" ref="AT69" si="232">IF(Q69&lt;2.6,1,0)</f>
        <v>0</v>
      </c>
      <c r="AU69" s="453">
        <f t="shared" ref="AU69" si="233">IF(R69&lt;2.6,1,0)</f>
        <v>1</v>
      </c>
      <c r="AV69" s="317">
        <f t="shared" ref="AV69" si="234">SUM(AQ69:AU69)</f>
        <v>2</v>
      </c>
      <c r="AW69" s="622">
        <f t="shared" ref="AW69" si="235">SUM(AK69:AM69)</f>
        <v>1</v>
      </c>
      <c r="AX69" s="329">
        <f t="shared" ref="AX69" si="236">SUM(AN69:AP69)</f>
        <v>2</v>
      </c>
      <c r="AY69" s="622">
        <f t="shared" ref="AY69" si="237">SUM(AW69:AX69)</f>
        <v>3</v>
      </c>
      <c r="AZ69" s="622">
        <f t="shared" si="216"/>
        <v>5</v>
      </c>
      <c r="BA69" s="437">
        <f t="shared" ref="BA69:BA70" si="238">IF(F69&lt;2.7,1,0)</f>
        <v>1</v>
      </c>
      <c r="BB69" s="437">
        <v>1</v>
      </c>
      <c r="BC69" s="437">
        <v>1</v>
      </c>
      <c r="BD69" s="682">
        <f t="shared" si="188"/>
        <v>3.2333333333333329</v>
      </c>
      <c r="BE69" s="690">
        <f t="shared" si="189"/>
        <v>2.2909909909909909</v>
      </c>
      <c r="BF69" s="437">
        <f t="shared" si="190"/>
        <v>2.2000000000000002</v>
      </c>
      <c r="BG69" s="758"/>
      <c r="BH69" s="692">
        <f t="shared" si="191"/>
        <v>0</v>
      </c>
      <c r="BI69" s="619">
        <f t="shared" si="192"/>
        <v>0</v>
      </c>
      <c r="BJ69" s="619">
        <f t="shared" si="193"/>
        <v>0</v>
      </c>
      <c r="BK69" s="619">
        <f t="shared" si="194"/>
        <v>1</v>
      </c>
      <c r="BL69" s="431"/>
      <c r="BM69" s="684"/>
      <c r="BN69" s="684"/>
      <c r="BO69" s="684"/>
      <c r="BP69" s="684"/>
      <c r="BQ69" s="684"/>
      <c r="BR69" s="684"/>
      <c r="BS69" s="684"/>
      <c r="BT69" s="684"/>
      <c r="BU69" s="684"/>
      <c r="BV69" s="684"/>
      <c r="BW69" s="684"/>
    </row>
    <row r="70" spans="1:75" ht="13.5" customHeight="1" thickBot="1">
      <c r="A70" s="62">
        <f t="shared" si="152"/>
        <v>6</v>
      </c>
      <c r="B70" s="492">
        <v>10</v>
      </c>
      <c r="C70" s="493" t="s">
        <v>287</v>
      </c>
      <c r="D70" s="517">
        <f t="shared" si="218"/>
        <v>2</v>
      </c>
      <c r="E70" s="494">
        <f t="shared" ref="E70" si="239">(F70*F82+G70*G82+H70*H82+I70*I82+J70*J82+K70*K82+L70*L82+M70*M81)/AF84</f>
        <v>1.1011418581418582</v>
      </c>
      <c r="F70" s="558"/>
      <c r="G70" s="559"/>
      <c r="H70" s="510"/>
      <c r="I70" s="509"/>
      <c r="J70" s="510"/>
      <c r="K70" s="510">
        <f t="shared" si="169"/>
        <v>2</v>
      </c>
      <c r="L70" s="494">
        <f t="shared" ref="L70" si="240">(N70*N82+O70*O82+P70*P82+Q70*Q82+R70*R82+S70*S82+T70*T82+U70*U82)/AC83</f>
        <v>5.1125604395604398</v>
      </c>
      <c r="M70" s="545">
        <v>4</v>
      </c>
      <c r="N70" s="472">
        <v>5</v>
      </c>
      <c r="O70" s="511">
        <v>5</v>
      </c>
      <c r="P70" s="511">
        <v>5</v>
      </c>
      <c r="Q70" s="511">
        <v>5</v>
      </c>
      <c r="R70" s="469">
        <v>5</v>
      </c>
      <c r="S70" s="600">
        <f t="shared" si="170"/>
        <v>2.2720000000000002</v>
      </c>
      <c r="T70" s="511">
        <f t="shared" si="171"/>
        <v>4.7142857142857144</v>
      </c>
      <c r="U70" s="510">
        <f t="shared" si="172"/>
        <v>3.5100000000000002</v>
      </c>
      <c r="V70" s="509"/>
      <c r="W70" s="468">
        <v>2</v>
      </c>
      <c r="X70" s="468">
        <v>1</v>
      </c>
      <c r="Y70" s="468"/>
      <c r="Z70" s="468">
        <v>6</v>
      </c>
      <c r="AA70" s="468"/>
      <c r="AB70" s="469"/>
      <c r="AC70" s="471">
        <f t="shared" si="206"/>
        <v>1</v>
      </c>
      <c r="AD70" s="472">
        <v>6</v>
      </c>
      <c r="AE70" s="511">
        <v>6</v>
      </c>
      <c r="AF70" s="473">
        <f t="shared" si="207"/>
        <v>6</v>
      </c>
      <c r="AG70" s="474">
        <f t="shared" si="208"/>
        <v>0</v>
      </c>
      <c r="AH70" s="471">
        <f t="shared" si="195"/>
        <v>40</v>
      </c>
      <c r="AI70" s="611"/>
      <c r="AJ70" s="583">
        <f t="shared" si="209"/>
        <v>6</v>
      </c>
      <c r="AK70" s="516">
        <f t="shared" si="210"/>
        <v>1</v>
      </c>
      <c r="AL70" s="482">
        <f t="shared" si="211"/>
        <v>1</v>
      </c>
      <c r="AM70" s="483">
        <f t="shared" si="212"/>
        <v>1</v>
      </c>
      <c r="AN70" s="481">
        <f t="shared" si="213"/>
        <v>1</v>
      </c>
      <c r="AO70" s="482">
        <f t="shared" si="214"/>
        <v>1</v>
      </c>
      <c r="AP70" s="483">
        <f t="shared" si="215"/>
        <v>1</v>
      </c>
      <c r="AQ70" s="472">
        <f t="shared" si="182"/>
        <v>0</v>
      </c>
      <c r="AR70" s="468">
        <f t="shared" si="183"/>
        <v>0</v>
      </c>
      <c r="AS70" s="468">
        <f t="shared" si="184"/>
        <v>0</v>
      </c>
      <c r="AT70" s="468">
        <f t="shared" si="185"/>
        <v>0</v>
      </c>
      <c r="AU70" s="469">
        <f t="shared" si="186"/>
        <v>0</v>
      </c>
      <c r="AV70" s="317">
        <f t="shared" si="187"/>
        <v>0</v>
      </c>
      <c r="AW70" s="622">
        <f t="shared" si="166"/>
        <v>3</v>
      </c>
      <c r="AX70" s="329">
        <f t="shared" si="167"/>
        <v>3</v>
      </c>
      <c r="AY70" s="622">
        <f t="shared" si="168"/>
        <v>6</v>
      </c>
      <c r="AZ70" s="622">
        <f t="shared" si="216"/>
        <v>6</v>
      </c>
      <c r="BA70" s="437">
        <f t="shared" si="238"/>
        <v>1</v>
      </c>
      <c r="BB70" s="437">
        <f t="shared" ref="BB70" si="241">IF(G70&lt;2.7,1,0)</f>
        <v>1</v>
      </c>
      <c r="BC70" s="437">
        <f t="shared" ref="BC70" si="242">IF(H70&lt;2.7,1,0)</f>
        <v>1</v>
      </c>
      <c r="BD70" s="682">
        <f t="shared" si="188"/>
        <v>0</v>
      </c>
      <c r="BE70" s="690">
        <f t="shared" si="189"/>
        <v>0.66666666666666663</v>
      </c>
      <c r="BF70" s="437">
        <f t="shared" si="190"/>
        <v>5</v>
      </c>
      <c r="BG70" s="758"/>
      <c r="BH70" s="692">
        <f t="shared" si="191"/>
        <v>0</v>
      </c>
      <c r="BI70" s="619">
        <f t="shared" si="192"/>
        <v>0</v>
      </c>
      <c r="BJ70" s="619">
        <f t="shared" si="193"/>
        <v>0</v>
      </c>
      <c r="BK70" s="619">
        <f t="shared" si="194"/>
        <v>1</v>
      </c>
      <c r="BL70" s="431"/>
      <c r="BM70" s="684"/>
      <c r="BN70" s="684"/>
      <c r="BO70" s="684"/>
      <c r="BP70" s="684"/>
      <c r="BQ70" s="684"/>
      <c r="BR70" s="684"/>
      <c r="BS70" s="684"/>
      <c r="BT70" s="684"/>
      <c r="BU70" s="684"/>
      <c r="BV70" s="684"/>
      <c r="BW70" s="684"/>
    </row>
    <row r="71" spans="1:75" s="63" customFormat="1" ht="16.5" hidden="1" customHeight="1" thickBot="1">
      <c r="A71" s="62">
        <f t="shared" si="152"/>
        <v>0</v>
      </c>
      <c r="C71" s="64"/>
      <c r="D71" s="385"/>
      <c r="E71" s="386"/>
      <c r="F71" s="376">
        <f>F13</f>
        <v>3</v>
      </c>
      <c r="G71" s="376">
        <f t="shared" ref="G71:T71" si="243">G13</f>
        <v>3</v>
      </c>
      <c r="H71" s="376">
        <f t="shared" si="243"/>
        <v>3</v>
      </c>
      <c r="I71" s="376">
        <f t="shared" si="243"/>
        <v>3</v>
      </c>
      <c r="J71" s="376">
        <f>J13</f>
        <v>3</v>
      </c>
      <c r="K71" s="376">
        <f>K13</f>
        <v>3</v>
      </c>
      <c r="L71" s="387">
        <f>L13</f>
        <v>2</v>
      </c>
      <c r="M71" s="387">
        <f t="shared" ref="M71:R71" si="244">M13</f>
        <v>2</v>
      </c>
      <c r="N71" s="387">
        <f t="shared" si="244"/>
        <v>2</v>
      </c>
      <c r="O71" s="387">
        <f t="shared" si="244"/>
        <v>2</v>
      </c>
      <c r="P71" s="387">
        <f t="shared" si="244"/>
        <v>2</v>
      </c>
      <c r="Q71" s="387">
        <f t="shared" si="244"/>
        <v>2</v>
      </c>
      <c r="R71" s="387">
        <f t="shared" si="244"/>
        <v>2</v>
      </c>
      <c r="S71" s="376">
        <f t="shared" si="243"/>
        <v>1</v>
      </c>
      <c r="T71" s="376">
        <f t="shared" si="243"/>
        <v>1</v>
      </c>
      <c r="U71" s="547">
        <f t="shared" ref="U71:U85" si="245">2.7*(1+(Y71+Z71)/15)</f>
        <v>2.7</v>
      </c>
      <c r="V71" s="585"/>
      <c r="W71" s="376"/>
      <c r="X71" s="376"/>
      <c r="Y71" s="376"/>
      <c r="Z71" s="376"/>
      <c r="AA71" s="376"/>
      <c r="AB71" s="376"/>
      <c r="AC71" s="377">
        <f>C13</f>
        <v>13</v>
      </c>
      <c r="AD71" s="378"/>
      <c r="AE71" s="378">
        <v>22</v>
      </c>
      <c r="AF71" s="350">
        <f>D13</f>
        <v>22</v>
      </c>
      <c r="AG71" s="388"/>
      <c r="AH71" s="75" t="e">
        <f>#REF!</f>
        <v>#REF!</v>
      </c>
      <c r="AI71" s="598"/>
      <c r="AJ71" s="512">
        <f t="shared" ref="AJ71:AR71" si="246">SUM(AJ61:AJ70)</f>
        <v>18</v>
      </c>
      <c r="AK71" s="355">
        <f t="shared" si="246"/>
        <v>2</v>
      </c>
      <c r="AL71" s="355">
        <f t="shared" si="246"/>
        <v>2</v>
      </c>
      <c r="AM71" s="355">
        <f t="shared" si="246"/>
        <v>2</v>
      </c>
      <c r="AN71" s="355">
        <f t="shared" si="246"/>
        <v>3</v>
      </c>
      <c r="AO71" s="355">
        <f t="shared" si="246"/>
        <v>3</v>
      </c>
      <c r="AP71" s="355">
        <f t="shared" si="246"/>
        <v>4</v>
      </c>
      <c r="AQ71" s="355">
        <f t="shared" si="246"/>
        <v>0</v>
      </c>
      <c r="AR71" s="355">
        <f t="shared" si="246"/>
        <v>2</v>
      </c>
      <c r="AS71" s="258"/>
      <c r="AT71" s="258"/>
      <c r="AU71" s="258"/>
      <c r="AV71" s="354">
        <f>SUM(AK71:AR71)</f>
        <v>18</v>
      </c>
      <c r="AW71" s="339">
        <f t="shared" si="166"/>
        <v>6</v>
      </c>
      <c r="AX71" s="431">
        <f t="shared" si="167"/>
        <v>10</v>
      </c>
      <c r="AY71" s="431"/>
      <c r="AZ71" s="319">
        <f t="shared" si="216"/>
        <v>34</v>
      </c>
      <c r="BA71" s="431"/>
      <c r="BB71" s="61"/>
      <c r="BC71" s="61"/>
      <c r="BD71" s="61"/>
      <c r="BE71" s="700"/>
      <c r="BF71" s="61"/>
      <c r="BG71" s="61"/>
      <c r="BH71" s="61"/>
      <c r="BI71" s="61"/>
      <c r="BJ71" s="61"/>
      <c r="BK71" s="61"/>
      <c r="BL71" s="61"/>
      <c r="BM71" s="684"/>
      <c r="BN71" s="684"/>
      <c r="BO71" s="684"/>
      <c r="BP71" s="684"/>
      <c r="BQ71" s="684"/>
      <c r="BR71" s="684"/>
      <c r="BS71" s="684"/>
      <c r="BT71" s="684"/>
      <c r="BU71" s="684"/>
      <c r="BV71" s="684"/>
      <c r="BW71" s="684"/>
    </row>
    <row r="72" spans="1:75" s="63" customFormat="1" ht="15.75" hidden="1" customHeight="1">
      <c r="A72" s="62">
        <f t="shared" si="152"/>
        <v>0</v>
      </c>
      <c r="C72" s="64"/>
      <c r="D72" s="385"/>
      <c r="E72" s="386"/>
      <c r="F72" s="376">
        <f t="shared" ref="F72:T72" si="247">F14</f>
        <v>3</v>
      </c>
      <c r="G72" s="376">
        <f t="shared" si="247"/>
        <v>3</v>
      </c>
      <c r="H72" s="376">
        <f t="shared" si="247"/>
        <v>3</v>
      </c>
      <c r="I72" s="376">
        <f t="shared" si="247"/>
        <v>3</v>
      </c>
      <c r="J72" s="376">
        <f t="shared" si="247"/>
        <v>3</v>
      </c>
      <c r="K72" s="376">
        <f t="shared" si="247"/>
        <v>3</v>
      </c>
      <c r="L72" s="387">
        <f t="shared" si="247"/>
        <v>2</v>
      </c>
      <c r="M72" s="387">
        <f t="shared" si="247"/>
        <v>2</v>
      </c>
      <c r="N72" s="387">
        <f t="shared" si="247"/>
        <v>2</v>
      </c>
      <c r="O72" s="387">
        <f t="shared" si="247"/>
        <v>2</v>
      </c>
      <c r="P72" s="387">
        <f t="shared" si="247"/>
        <v>2</v>
      </c>
      <c r="Q72" s="387">
        <f t="shared" si="247"/>
        <v>2</v>
      </c>
      <c r="R72" s="387">
        <f t="shared" si="247"/>
        <v>2</v>
      </c>
      <c r="S72" s="376">
        <f t="shared" si="247"/>
        <v>1</v>
      </c>
      <c r="T72" s="376">
        <f t="shared" si="247"/>
        <v>1</v>
      </c>
      <c r="U72" s="301">
        <f t="shared" si="245"/>
        <v>2.7</v>
      </c>
      <c r="V72" s="585"/>
      <c r="W72" s="376"/>
      <c r="X72" s="376"/>
      <c r="Y72" s="376"/>
      <c r="Z72" s="376"/>
      <c r="AA72" s="376"/>
      <c r="AB72" s="376"/>
      <c r="AC72" s="380">
        <f t="shared" ref="AC72:AC84" si="248">AC71</f>
        <v>13</v>
      </c>
      <c r="AD72" s="381"/>
      <c r="AE72" s="381">
        <v>22</v>
      </c>
      <c r="AF72" s="62">
        <f t="shared" ref="AF72:AF84" si="249">AF71</f>
        <v>22</v>
      </c>
      <c r="AG72" s="388"/>
      <c r="AH72" s="75" t="e">
        <f t="shared" ref="AH72:AH84" si="250">AH71</f>
        <v>#REF!</v>
      </c>
      <c r="AI72" s="598"/>
      <c r="AJ72" s="61"/>
      <c r="AK72" s="258"/>
      <c r="AL72" s="258"/>
      <c r="AM72" s="258"/>
      <c r="AN72" s="258"/>
      <c r="AO72" s="258"/>
      <c r="AP72" s="257"/>
      <c r="AQ72" s="257"/>
      <c r="AR72" s="257"/>
      <c r="AS72" s="257"/>
      <c r="AT72" s="257"/>
      <c r="AU72" s="257"/>
      <c r="AV72" s="61"/>
      <c r="AW72" s="339">
        <f t="shared" si="166"/>
        <v>0</v>
      </c>
      <c r="AX72" s="431">
        <f t="shared" si="167"/>
        <v>0</v>
      </c>
      <c r="AY72" s="431"/>
      <c r="AZ72" s="319">
        <f t="shared" si="216"/>
        <v>0</v>
      </c>
      <c r="BA72" s="431"/>
      <c r="BB72" s="61"/>
      <c r="BC72" s="61"/>
      <c r="BD72" s="61"/>
      <c r="BE72" s="700"/>
      <c r="BF72" s="61"/>
      <c r="BG72" s="61"/>
      <c r="BH72" s="61"/>
      <c r="BI72" s="61"/>
      <c r="BJ72" s="61"/>
      <c r="BK72" s="61"/>
      <c r="BL72" s="61"/>
      <c r="BM72" s="684"/>
      <c r="BN72" s="684"/>
      <c r="BO72" s="684"/>
      <c r="BP72" s="684"/>
      <c r="BQ72" s="684"/>
      <c r="BR72" s="684"/>
      <c r="BS72" s="684"/>
      <c r="BT72" s="684"/>
      <c r="BU72" s="684"/>
      <c r="BV72" s="684"/>
      <c r="BW72" s="684"/>
    </row>
    <row r="73" spans="1:75" s="63" customFormat="1" ht="15.75" hidden="1" customHeight="1">
      <c r="A73" s="62">
        <f t="shared" si="152"/>
        <v>0</v>
      </c>
      <c r="C73" s="64"/>
      <c r="D73" s="385"/>
      <c r="E73" s="386"/>
      <c r="F73" s="376">
        <f t="shared" ref="F73:T73" si="251">F15</f>
        <v>3</v>
      </c>
      <c r="G73" s="376">
        <f t="shared" si="251"/>
        <v>3</v>
      </c>
      <c r="H73" s="376">
        <f t="shared" si="251"/>
        <v>3</v>
      </c>
      <c r="I73" s="376">
        <f t="shared" si="251"/>
        <v>3</v>
      </c>
      <c r="J73" s="376">
        <f t="shared" si="251"/>
        <v>3</v>
      </c>
      <c r="K73" s="376">
        <f t="shared" si="251"/>
        <v>3</v>
      </c>
      <c r="L73" s="387">
        <f t="shared" si="251"/>
        <v>2</v>
      </c>
      <c r="M73" s="387">
        <f t="shared" si="251"/>
        <v>2</v>
      </c>
      <c r="N73" s="387">
        <f t="shared" si="251"/>
        <v>2</v>
      </c>
      <c r="O73" s="387">
        <f t="shared" si="251"/>
        <v>2</v>
      </c>
      <c r="P73" s="387">
        <f t="shared" si="251"/>
        <v>2</v>
      </c>
      <c r="Q73" s="387">
        <f t="shared" si="251"/>
        <v>2</v>
      </c>
      <c r="R73" s="387">
        <f t="shared" si="251"/>
        <v>2</v>
      </c>
      <c r="S73" s="376">
        <f t="shared" si="251"/>
        <v>1</v>
      </c>
      <c r="T73" s="376">
        <f t="shared" si="251"/>
        <v>1</v>
      </c>
      <c r="U73" s="301">
        <f t="shared" si="245"/>
        <v>2.7</v>
      </c>
      <c r="V73" s="585"/>
      <c r="W73" s="376"/>
      <c r="X73" s="376"/>
      <c r="Y73" s="376"/>
      <c r="Z73" s="376"/>
      <c r="AA73" s="376"/>
      <c r="AB73" s="376"/>
      <c r="AC73" s="380">
        <f t="shared" si="248"/>
        <v>13</v>
      </c>
      <c r="AD73" s="381"/>
      <c r="AE73" s="381">
        <v>22</v>
      </c>
      <c r="AF73" s="62">
        <f t="shared" si="249"/>
        <v>22</v>
      </c>
      <c r="AG73" s="388"/>
      <c r="AH73" s="75" t="e">
        <f t="shared" si="250"/>
        <v>#REF!</v>
      </c>
      <c r="AI73" s="598"/>
      <c r="AJ73" s="61"/>
      <c r="AK73" s="258"/>
      <c r="AL73" s="258"/>
      <c r="AM73" s="258"/>
      <c r="AN73" s="258"/>
      <c r="AO73" s="258"/>
      <c r="AP73" s="257"/>
      <c r="AQ73" s="257"/>
      <c r="AR73" s="257"/>
      <c r="AS73" s="257"/>
      <c r="AT73" s="257"/>
      <c r="AU73" s="257"/>
      <c r="AV73" s="61"/>
      <c r="AW73" s="339">
        <f t="shared" si="166"/>
        <v>0</v>
      </c>
      <c r="AX73" s="431">
        <f t="shared" si="167"/>
        <v>0</v>
      </c>
      <c r="AY73" s="431"/>
      <c r="AZ73" s="319">
        <f t="shared" si="216"/>
        <v>0</v>
      </c>
      <c r="BA73" s="431"/>
      <c r="BB73" s="61"/>
      <c r="BC73" s="61"/>
      <c r="BD73" s="61"/>
      <c r="BE73" s="700"/>
      <c r="BF73" s="61"/>
      <c r="BG73" s="61"/>
      <c r="BH73" s="61"/>
      <c r="BI73" s="61"/>
      <c r="BJ73" s="61"/>
      <c r="BK73" s="61"/>
      <c r="BL73" s="61"/>
      <c r="BM73" s="684"/>
      <c r="BN73" s="684"/>
      <c r="BO73" s="684"/>
      <c r="BP73" s="684"/>
      <c r="BQ73" s="684"/>
      <c r="BR73" s="684"/>
      <c r="BS73" s="684"/>
      <c r="BT73" s="684"/>
      <c r="BU73" s="684"/>
      <c r="BV73" s="684"/>
      <c r="BW73" s="684"/>
    </row>
    <row r="74" spans="1:75" s="63" customFormat="1" ht="15.75" hidden="1" customHeight="1">
      <c r="A74" s="62">
        <f t="shared" si="152"/>
        <v>0</v>
      </c>
      <c r="C74" s="64"/>
      <c r="D74" s="385"/>
      <c r="E74" s="386"/>
      <c r="F74" s="376">
        <f t="shared" ref="F74:T74" si="252">F16</f>
        <v>3</v>
      </c>
      <c r="G74" s="376">
        <f t="shared" si="252"/>
        <v>3</v>
      </c>
      <c r="H74" s="376">
        <f t="shared" si="252"/>
        <v>3</v>
      </c>
      <c r="I74" s="376">
        <f t="shared" si="252"/>
        <v>3</v>
      </c>
      <c r="J74" s="376">
        <f t="shared" si="252"/>
        <v>3</v>
      </c>
      <c r="K74" s="376">
        <f t="shared" si="252"/>
        <v>3</v>
      </c>
      <c r="L74" s="387">
        <f t="shared" si="252"/>
        <v>2</v>
      </c>
      <c r="M74" s="387">
        <f t="shared" si="252"/>
        <v>2</v>
      </c>
      <c r="N74" s="387">
        <f t="shared" si="252"/>
        <v>2</v>
      </c>
      <c r="O74" s="387">
        <f t="shared" si="252"/>
        <v>2</v>
      </c>
      <c r="P74" s="387">
        <f t="shared" si="252"/>
        <v>2</v>
      </c>
      <c r="Q74" s="387">
        <f t="shared" si="252"/>
        <v>2</v>
      </c>
      <c r="R74" s="387">
        <f t="shared" si="252"/>
        <v>2</v>
      </c>
      <c r="S74" s="376">
        <f t="shared" si="252"/>
        <v>1</v>
      </c>
      <c r="T74" s="376">
        <f t="shared" si="252"/>
        <v>1</v>
      </c>
      <c r="U74" s="301">
        <f t="shared" si="245"/>
        <v>2.7</v>
      </c>
      <c r="V74" s="585"/>
      <c r="W74" s="376"/>
      <c r="X74" s="376"/>
      <c r="Y74" s="376"/>
      <c r="Z74" s="376"/>
      <c r="AA74" s="376"/>
      <c r="AB74" s="376"/>
      <c r="AC74" s="380">
        <f t="shared" si="248"/>
        <v>13</v>
      </c>
      <c r="AD74" s="381"/>
      <c r="AE74" s="381">
        <v>22</v>
      </c>
      <c r="AF74" s="62">
        <f t="shared" si="249"/>
        <v>22</v>
      </c>
      <c r="AG74" s="388"/>
      <c r="AH74" s="75" t="e">
        <f t="shared" si="250"/>
        <v>#REF!</v>
      </c>
      <c r="AI74" s="598"/>
      <c r="AJ74" s="61"/>
      <c r="AK74" s="258"/>
      <c r="AL74" s="258"/>
      <c r="AM74" s="258"/>
      <c r="AN74" s="258"/>
      <c r="AO74" s="258"/>
      <c r="AP74" s="257"/>
      <c r="AQ74" s="257"/>
      <c r="AR74" s="257"/>
      <c r="AS74" s="257"/>
      <c r="AT74" s="257"/>
      <c r="AU74" s="257"/>
      <c r="AV74" s="61"/>
      <c r="AW74" s="339">
        <f t="shared" si="166"/>
        <v>0</v>
      </c>
      <c r="AX74" s="431">
        <f t="shared" si="167"/>
        <v>0</v>
      </c>
      <c r="AY74" s="431"/>
      <c r="AZ74" s="319">
        <f t="shared" si="216"/>
        <v>0</v>
      </c>
      <c r="BA74" s="431"/>
      <c r="BB74" s="61"/>
      <c r="BC74" s="61"/>
      <c r="BD74" s="61"/>
      <c r="BE74" s="700"/>
      <c r="BF74" s="61"/>
      <c r="BG74" s="61"/>
      <c r="BH74" s="61"/>
      <c r="BI74" s="61"/>
      <c r="BJ74" s="61"/>
      <c r="BK74" s="61"/>
      <c r="BL74" s="61"/>
      <c r="BM74" s="684"/>
      <c r="BN74" s="684"/>
      <c r="BO74" s="684"/>
      <c r="BP74" s="684"/>
      <c r="BQ74" s="684"/>
      <c r="BR74" s="684"/>
      <c r="BS74" s="684"/>
      <c r="BT74" s="684"/>
      <c r="BU74" s="684"/>
      <c r="BV74" s="684"/>
      <c r="BW74" s="684"/>
    </row>
    <row r="75" spans="1:75" s="63" customFormat="1" ht="15.75" hidden="1" customHeight="1">
      <c r="A75" s="62">
        <f t="shared" si="152"/>
        <v>0</v>
      </c>
      <c r="C75" s="64"/>
      <c r="D75" s="385"/>
      <c r="E75" s="386"/>
      <c r="F75" s="376">
        <f t="shared" ref="F75:T75" si="253">F17</f>
        <v>3</v>
      </c>
      <c r="G75" s="376">
        <f t="shared" si="253"/>
        <v>3</v>
      </c>
      <c r="H75" s="376">
        <f t="shared" si="253"/>
        <v>3</v>
      </c>
      <c r="I75" s="376">
        <f t="shared" si="253"/>
        <v>3</v>
      </c>
      <c r="J75" s="376">
        <f t="shared" si="253"/>
        <v>3</v>
      </c>
      <c r="K75" s="376">
        <f t="shared" si="253"/>
        <v>3</v>
      </c>
      <c r="L75" s="387">
        <f t="shared" si="253"/>
        <v>2</v>
      </c>
      <c r="M75" s="387">
        <f t="shared" si="253"/>
        <v>2</v>
      </c>
      <c r="N75" s="387">
        <f t="shared" si="253"/>
        <v>2</v>
      </c>
      <c r="O75" s="387">
        <f t="shared" si="253"/>
        <v>2</v>
      </c>
      <c r="P75" s="387">
        <f t="shared" si="253"/>
        <v>2</v>
      </c>
      <c r="Q75" s="387">
        <f t="shared" si="253"/>
        <v>2</v>
      </c>
      <c r="R75" s="387">
        <f t="shared" si="253"/>
        <v>2</v>
      </c>
      <c r="S75" s="376">
        <f t="shared" si="253"/>
        <v>1</v>
      </c>
      <c r="T75" s="376">
        <f t="shared" si="253"/>
        <v>1</v>
      </c>
      <c r="U75" s="301">
        <f t="shared" si="245"/>
        <v>2.7</v>
      </c>
      <c r="V75" s="585"/>
      <c r="W75" s="376"/>
      <c r="X75" s="376"/>
      <c r="Y75" s="376"/>
      <c r="Z75" s="376"/>
      <c r="AA75" s="376"/>
      <c r="AB75" s="376"/>
      <c r="AC75" s="380">
        <f t="shared" si="248"/>
        <v>13</v>
      </c>
      <c r="AD75" s="381"/>
      <c r="AE75" s="381">
        <v>22</v>
      </c>
      <c r="AF75" s="62">
        <f t="shared" si="249"/>
        <v>22</v>
      </c>
      <c r="AG75" s="388"/>
      <c r="AH75" s="75" t="e">
        <f t="shared" si="250"/>
        <v>#REF!</v>
      </c>
      <c r="AI75" s="598"/>
      <c r="AJ75" s="61"/>
      <c r="AK75" s="258"/>
      <c r="AL75" s="258"/>
      <c r="AM75" s="258"/>
      <c r="AN75" s="258"/>
      <c r="AO75" s="258"/>
      <c r="AP75" s="257"/>
      <c r="AQ75" s="257"/>
      <c r="AR75" s="257"/>
      <c r="AS75" s="257"/>
      <c r="AT75" s="257"/>
      <c r="AU75" s="257"/>
      <c r="AV75" s="61"/>
      <c r="AW75" s="339">
        <f t="shared" si="166"/>
        <v>0</v>
      </c>
      <c r="AX75" s="431">
        <f t="shared" si="167"/>
        <v>0</v>
      </c>
      <c r="AY75" s="431"/>
      <c r="AZ75" s="319">
        <f t="shared" si="216"/>
        <v>0</v>
      </c>
      <c r="BA75" s="431"/>
      <c r="BB75" s="61"/>
      <c r="BC75" s="61"/>
      <c r="BD75" s="61"/>
      <c r="BE75" s="700"/>
      <c r="BF75" s="61"/>
      <c r="BG75" s="61"/>
      <c r="BH75" s="61"/>
      <c r="BI75" s="61"/>
      <c r="BJ75" s="61"/>
      <c r="BK75" s="61"/>
      <c r="BL75" s="61"/>
      <c r="BM75" s="684"/>
      <c r="BN75" s="684"/>
      <c r="BO75" s="684"/>
      <c r="BP75" s="684"/>
      <c r="BQ75" s="684"/>
      <c r="BR75" s="684"/>
      <c r="BS75" s="684"/>
      <c r="BT75" s="684"/>
      <c r="BU75" s="684"/>
      <c r="BV75" s="684"/>
      <c r="BW75" s="684"/>
    </row>
    <row r="76" spans="1:75" s="63" customFormat="1" ht="15.75" hidden="1" customHeight="1">
      <c r="A76" s="62">
        <f t="shared" si="152"/>
        <v>0</v>
      </c>
      <c r="C76" s="64"/>
      <c r="D76" s="385"/>
      <c r="E76" s="386"/>
      <c r="F76" s="376">
        <f t="shared" ref="F76:T76" si="254">F18</f>
        <v>3</v>
      </c>
      <c r="G76" s="376">
        <f t="shared" si="254"/>
        <v>3</v>
      </c>
      <c r="H76" s="376">
        <f t="shared" si="254"/>
        <v>3</v>
      </c>
      <c r="I76" s="376">
        <f t="shared" si="254"/>
        <v>3</v>
      </c>
      <c r="J76" s="376">
        <f t="shared" si="254"/>
        <v>3</v>
      </c>
      <c r="K76" s="376">
        <f t="shared" si="254"/>
        <v>3</v>
      </c>
      <c r="L76" s="387">
        <f t="shared" si="254"/>
        <v>2</v>
      </c>
      <c r="M76" s="387">
        <f t="shared" si="254"/>
        <v>2</v>
      </c>
      <c r="N76" s="387">
        <f t="shared" si="254"/>
        <v>2</v>
      </c>
      <c r="O76" s="387">
        <f t="shared" si="254"/>
        <v>2</v>
      </c>
      <c r="P76" s="387">
        <f t="shared" si="254"/>
        <v>2</v>
      </c>
      <c r="Q76" s="387">
        <f t="shared" si="254"/>
        <v>2</v>
      </c>
      <c r="R76" s="387">
        <f t="shared" si="254"/>
        <v>2</v>
      </c>
      <c r="S76" s="376">
        <f t="shared" si="254"/>
        <v>1</v>
      </c>
      <c r="T76" s="376">
        <f t="shared" si="254"/>
        <v>1</v>
      </c>
      <c r="U76" s="301">
        <f t="shared" si="245"/>
        <v>2.7</v>
      </c>
      <c r="V76" s="585"/>
      <c r="W76" s="376"/>
      <c r="X76" s="376"/>
      <c r="Y76" s="376"/>
      <c r="Z76" s="376"/>
      <c r="AA76" s="376"/>
      <c r="AB76" s="376"/>
      <c r="AC76" s="380">
        <f t="shared" si="248"/>
        <v>13</v>
      </c>
      <c r="AD76" s="381"/>
      <c r="AE76" s="381">
        <v>22</v>
      </c>
      <c r="AF76" s="62">
        <f t="shared" si="249"/>
        <v>22</v>
      </c>
      <c r="AG76" s="388"/>
      <c r="AH76" s="75" t="e">
        <f t="shared" si="250"/>
        <v>#REF!</v>
      </c>
      <c r="AI76" s="598"/>
      <c r="AJ76" s="61"/>
      <c r="AK76" s="258"/>
      <c r="AL76" s="258"/>
      <c r="AM76" s="258"/>
      <c r="AN76" s="258"/>
      <c r="AO76" s="258"/>
      <c r="AP76" s="257"/>
      <c r="AQ76" s="257"/>
      <c r="AR76" s="257"/>
      <c r="AS76" s="257"/>
      <c r="AT76" s="257"/>
      <c r="AU76" s="257"/>
      <c r="AV76" s="61"/>
      <c r="AW76" s="339">
        <f t="shared" si="166"/>
        <v>0</v>
      </c>
      <c r="AX76" s="431">
        <f t="shared" si="167"/>
        <v>0</v>
      </c>
      <c r="AY76" s="431"/>
      <c r="AZ76" s="319">
        <f t="shared" si="216"/>
        <v>0</v>
      </c>
      <c r="BA76" s="431"/>
      <c r="BB76" s="61"/>
      <c r="BC76" s="61"/>
      <c r="BD76" s="61"/>
      <c r="BE76" s="700"/>
      <c r="BF76" s="61"/>
      <c r="BG76" s="61"/>
      <c r="BH76" s="61"/>
      <c r="BI76" s="61"/>
      <c r="BJ76" s="61"/>
      <c r="BK76" s="61"/>
      <c r="BL76" s="61"/>
      <c r="BM76" s="684"/>
      <c r="BN76" s="684"/>
      <c r="BO76" s="684"/>
      <c r="BP76" s="684"/>
      <c r="BQ76" s="684"/>
      <c r="BR76" s="684"/>
      <c r="BS76" s="684"/>
      <c r="BT76" s="684"/>
      <c r="BU76" s="684"/>
      <c r="BV76" s="684"/>
      <c r="BW76" s="684"/>
    </row>
    <row r="77" spans="1:75" s="63" customFormat="1" ht="15.75" hidden="1" customHeight="1">
      <c r="A77" s="62">
        <f t="shared" si="152"/>
        <v>0</v>
      </c>
      <c r="C77" s="64"/>
      <c r="D77" s="385"/>
      <c r="E77" s="386"/>
      <c r="F77" s="376">
        <f t="shared" ref="F77:T77" si="255">F19</f>
        <v>3</v>
      </c>
      <c r="G77" s="376">
        <f t="shared" si="255"/>
        <v>3</v>
      </c>
      <c r="H77" s="376">
        <f t="shared" si="255"/>
        <v>3</v>
      </c>
      <c r="I77" s="376">
        <f t="shared" si="255"/>
        <v>3</v>
      </c>
      <c r="J77" s="376">
        <f t="shared" si="255"/>
        <v>3</v>
      </c>
      <c r="K77" s="376">
        <f t="shared" si="255"/>
        <v>3</v>
      </c>
      <c r="L77" s="387">
        <f t="shared" si="255"/>
        <v>2</v>
      </c>
      <c r="M77" s="387">
        <f t="shared" si="255"/>
        <v>2</v>
      </c>
      <c r="N77" s="387">
        <f t="shared" si="255"/>
        <v>2</v>
      </c>
      <c r="O77" s="387">
        <f t="shared" si="255"/>
        <v>2</v>
      </c>
      <c r="P77" s="387">
        <f t="shared" si="255"/>
        <v>2</v>
      </c>
      <c r="Q77" s="387">
        <f t="shared" si="255"/>
        <v>2</v>
      </c>
      <c r="R77" s="387">
        <f t="shared" si="255"/>
        <v>2</v>
      </c>
      <c r="S77" s="376">
        <f t="shared" si="255"/>
        <v>1</v>
      </c>
      <c r="T77" s="376">
        <f t="shared" si="255"/>
        <v>1</v>
      </c>
      <c r="U77" s="301">
        <f t="shared" si="245"/>
        <v>2.7</v>
      </c>
      <c r="V77" s="585"/>
      <c r="W77" s="376"/>
      <c r="X77" s="376"/>
      <c r="Y77" s="376"/>
      <c r="Z77" s="376"/>
      <c r="AA77" s="376"/>
      <c r="AB77" s="376"/>
      <c r="AC77" s="380">
        <f t="shared" si="248"/>
        <v>13</v>
      </c>
      <c r="AD77" s="381"/>
      <c r="AE77" s="381">
        <v>22</v>
      </c>
      <c r="AF77" s="62">
        <f t="shared" si="249"/>
        <v>22</v>
      </c>
      <c r="AG77" s="388"/>
      <c r="AH77" s="75" t="e">
        <f t="shared" si="250"/>
        <v>#REF!</v>
      </c>
      <c r="AI77" s="598"/>
      <c r="AJ77" s="61"/>
      <c r="AK77" s="258"/>
      <c r="AL77" s="258"/>
      <c r="AM77" s="258"/>
      <c r="AN77" s="258"/>
      <c r="AO77" s="258"/>
      <c r="AP77" s="257"/>
      <c r="AQ77" s="257"/>
      <c r="AR77" s="257"/>
      <c r="AS77" s="257"/>
      <c r="AT77" s="257"/>
      <c r="AU77" s="257"/>
      <c r="AV77" s="61"/>
      <c r="AW77" s="339">
        <f t="shared" si="166"/>
        <v>0</v>
      </c>
      <c r="AX77" s="431">
        <f t="shared" si="167"/>
        <v>0</v>
      </c>
      <c r="AY77" s="431"/>
      <c r="AZ77" s="319">
        <f t="shared" si="216"/>
        <v>0</v>
      </c>
      <c r="BA77" s="431"/>
      <c r="BB77" s="61"/>
      <c r="BC77" s="61"/>
      <c r="BD77" s="61"/>
      <c r="BE77" s="700"/>
      <c r="BF77" s="61"/>
      <c r="BG77" s="61"/>
      <c r="BH77" s="61"/>
      <c r="BI77" s="61"/>
      <c r="BJ77" s="61"/>
      <c r="BK77" s="61"/>
      <c r="BL77" s="61"/>
      <c r="BM77" s="684"/>
      <c r="BN77" s="684"/>
      <c r="BO77" s="684"/>
      <c r="BP77" s="684"/>
      <c r="BQ77" s="684"/>
      <c r="BR77" s="684"/>
      <c r="BS77" s="684"/>
      <c r="BT77" s="684"/>
      <c r="BU77" s="684"/>
      <c r="BV77" s="684"/>
      <c r="BW77" s="684"/>
    </row>
    <row r="78" spans="1:75" s="63" customFormat="1" ht="15.75" hidden="1" customHeight="1">
      <c r="A78" s="62">
        <f t="shared" si="152"/>
        <v>0</v>
      </c>
      <c r="C78" s="64"/>
      <c r="D78" s="385"/>
      <c r="E78" s="386"/>
      <c r="F78" s="376">
        <f t="shared" ref="F78:T78" si="256">F20</f>
        <v>3</v>
      </c>
      <c r="G78" s="376">
        <f t="shared" si="256"/>
        <v>3</v>
      </c>
      <c r="H78" s="376">
        <f t="shared" si="256"/>
        <v>3</v>
      </c>
      <c r="I78" s="376">
        <f t="shared" si="256"/>
        <v>3</v>
      </c>
      <c r="J78" s="376">
        <f t="shared" si="256"/>
        <v>3</v>
      </c>
      <c r="K78" s="376">
        <f t="shared" si="256"/>
        <v>3</v>
      </c>
      <c r="L78" s="387">
        <f t="shared" si="256"/>
        <v>2</v>
      </c>
      <c r="M78" s="387">
        <f t="shared" si="256"/>
        <v>2</v>
      </c>
      <c r="N78" s="387">
        <f t="shared" si="256"/>
        <v>2</v>
      </c>
      <c r="O78" s="387">
        <f t="shared" si="256"/>
        <v>2</v>
      </c>
      <c r="P78" s="387">
        <f t="shared" si="256"/>
        <v>2</v>
      </c>
      <c r="Q78" s="387">
        <f t="shared" si="256"/>
        <v>2</v>
      </c>
      <c r="R78" s="387">
        <f t="shared" si="256"/>
        <v>2</v>
      </c>
      <c r="S78" s="376">
        <f t="shared" si="256"/>
        <v>1</v>
      </c>
      <c r="T78" s="376">
        <f t="shared" si="256"/>
        <v>1</v>
      </c>
      <c r="U78" s="301">
        <f t="shared" si="245"/>
        <v>2.7</v>
      </c>
      <c r="V78" s="585"/>
      <c r="W78" s="376"/>
      <c r="X78" s="376"/>
      <c r="Y78" s="376"/>
      <c r="Z78" s="376"/>
      <c r="AA78" s="376"/>
      <c r="AB78" s="376"/>
      <c r="AC78" s="380">
        <f t="shared" si="248"/>
        <v>13</v>
      </c>
      <c r="AD78" s="381"/>
      <c r="AE78" s="381">
        <v>22</v>
      </c>
      <c r="AF78" s="62">
        <f t="shared" si="249"/>
        <v>22</v>
      </c>
      <c r="AG78" s="388"/>
      <c r="AH78" s="75" t="e">
        <f t="shared" si="250"/>
        <v>#REF!</v>
      </c>
      <c r="AI78" s="598"/>
      <c r="AJ78" s="61"/>
      <c r="AK78" s="258"/>
      <c r="AL78" s="258"/>
      <c r="AM78" s="258"/>
      <c r="AN78" s="258"/>
      <c r="AO78" s="258"/>
      <c r="AP78" s="257"/>
      <c r="AQ78" s="257"/>
      <c r="AR78" s="257"/>
      <c r="AS78" s="257"/>
      <c r="AT78" s="257"/>
      <c r="AU78" s="257"/>
      <c r="AV78" s="61"/>
      <c r="AW78" s="339">
        <f t="shared" si="166"/>
        <v>0</v>
      </c>
      <c r="AX78" s="431">
        <f t="shared" si="167"/>
        <v>0</v>
      </c>
      <c r="AY78" s="431"/>
      <c r="AZ78" s="319">
        <f t="shared" si="216"/>
        <v>0</v>
      </c>
      <c r="BA78" s="431"/>
      <c r="BB78" s="61"/>
      <c r="BC78" s="61"/>
      <c r="BD78" s="61"/>
      <c r="BE78" s="700"/>
      <c r="BF78" s="61"/>
      <c r="BG78" s="61"/>
      <c r="BH78" s="61"/>
      <c r="BI78" s="61"/>
      <c r="BJ78" s="61"/>
      <c r="BK78" s="61"/>
      <c r="BL78" s="61"/>
      <c r="BM78" s="684"/>
      <c r="BN78" s="684"/>
      <c r="BO78" s="684"/>
      <c r="BP78" s="684"/>
      <c r="BQ78" s="684"/>
      <c r="BR78" s="684"/>
      <c r="BS78" s="684"/>
      <c r="BT78" s="684"/>
      <c r="BU78" s="684"/>
      <c r="BV78" s="684"/>
      <c r="BW78" s="684"/>
    </row>
    <row r="79" spans="1:75" s="63" customFormat="1" ht="15.75" hidden="1" customHeight="1">
      <c r="A79" s="62">
        <f t="shared" si="152"/>
        <v>0</v>
      </c>
      <c r="C79" s="64"/>
      <c r="D79" s="385"/>
      <c r="E79" s="386"/>
      <c r="F79" s="376">
        <f t="shared" ref="F79:T79" si="257">F21</f>
        <v>3</v>
      </c>
      <c r="G79" s="376">
        <f t="shared" si="257"/>
        <v>3</v>
      </c>
      <c r="H79" s="376">
        <f t="shared" si="257"/>
        <v>3</v>
      </c>
      <c r="I79" s="376">
        <f t="shared" si="257"/>
        <v>3</v>
      </c>
      <c r="J79" s="376">
        <f t="shared" si="257"/>
        <v>3</v>
      </c>
      <c r="K79" s="376">
        <f t="shared" si="257"/>
        <v>3</v>
      </c>
      <c r="L79" s="387">
        <f t="shared" si="257"/>
        <v>2</v>
      </c>
      <c r="M79" s="387">
        <f t="shared" si="257"/>
        <v>2</v>
      </c>
      <c r="N79" s="387">
        <f t="shared" si="257"/>
        <v>2</v>
      </c>
      <c r="O79" s="387">
        <f t="shared" si="257"/>
        <v>2</v>
      </c>
      <c r="P79" s="387">
        <f t="shared" si="257"/>
        <v>2</v>
      </c>
      <c r="Q79" s="387">
        <f t="shared" si="257"/>
        <v>2</v>
      </c>
      <c r="R79" s="387">
        <f t="shared" si="257"/>
        <v>2</v>
      </c>
      <c r="S79" s="376">
        <f t="shared" si="257"/>
        <v>1</v>
      </c>
      <c r="T79" s="376">
        <f t="shared" si="257"/>
        <v>1</v>
      </c>
      <c r="U79" s="301">
        <f t="shared" si="245"/>
        <v>2.7</v>
      </c>
      <c r="V79" s="585"/>
      <c r="W79" s="376"/>
      <c r="X79" s="376"/>
      <c r="Y79" s="376"/>
      <c r="Z79" s="376"/>
      <c r="AA79" s="376"/>
      <c r="AB79" s="376"/>
      <c r="AC79" s="380">
        <f t="shared" si="248"/>
        <v>13</v>
      </c>
      <c r="AD79" s="381"/>
      <c r="AE79" s="381">
        <v>22</v>
      </c>
      <c r="AF79" s="62">
        <f t="shared" si="249"/>
        <v>22</v>
      </c>
      <c r="AG79" s="388"/>
      <c r="AH79" s="75" t="e">
        <f t="shared" si="250"/>
        <v>#REF!</v>
      </c>
      <c r="AI79" s="598"/>
      <c r="AJ79" s="61"/>
      <c r="AK79" s="258"/>
      <c r="AL79" s="258"/>
      <c r="AM79" s="258"/>
      <c r="AN79" s="258"/>
      <c r="AO79" s="258"/>
      <c r="AP79" s="257"/>
      <c r="AQ79" s="257"/>
      <c r="AR79" s="257"/>
      <c r="AS79" s="257"/>
      <c r="AT79" s="257"/>
      <c r="AU79" s="257"/>
      <c r="AV79" s="61"/>
      <c r="AW79" s="339">
        <f t="shared" si="166"/>
        <v>0</v>
      </c>
      <c r="AX79" s="431">
        <f t="shared" si="167"/>
        <v>0</v>
      </c>
      <c r="AY79" s="431"/>
      <c r="AZ79" s="319">
        <f t="shared" si="216"/>
        <v>0</v>
      </c>
      <c r="BA79" s="431"/>
      <c r="BB79" s="61"/>
      <c r="BC79" s="61"/>
      <c r="BD79" s="61"/>
      <c r="BE79" s="700"/>
      <c r="BF79" s="61"/>
      <c r="BG79" s="61"/>
      <c r="BH79" s="61"/>
      <c r="BI79" s="61"/>
      <c r="BJ79" s="61"/>
      <c r="BK79" s="61"/>
      <c r="BL79" s="61"/>
      <c r="BM79" s="684"/>
      <c r="BN79" s="684"/>
      <c r="BO79" s="684"/>
      <c r="BP79" s="684"/>
      <c r="BQ79" s="684"/>
      <c r="BR79" s="684"/>
      <c r="BS79" s="684"/>
      <c r="BT79" s="684"/>
      <c r="BU79" s="684"/>
      <c r="BV79" s="684"/>
      <c r="BW79" s="684"/>
    </row>
    <row r="80" spans="1:75" s="63" customFormat="1" ht="15.75" hidden="1" customHeight="1">
      <c r="A80" s="62">
        <f t="shared" si="152"/>
        <v>0</v>
      </c>
      <c r="C80" s="64"/>
      <c r="D80" s="385"/>
      <c r="E80" s="386"/>
      <c r="F80" s="376">
        <f t="shared" ref="F80:T80" si="258">F22</f>
        <v>3</v>
      </c>
      <c r="G80" s="376">
        <f t="shared" si="258"/>
        <v>3</v>
      </c>
      <c r="H80" s="376">
        <f t="shared" si="258"/>
        <v>3</v>
      </c>
      <c r="I80" s="376">
        <f t="shared" si="258"/>
        <v>3</v>
      </c>
      <c r="J80" s="376">
        <f t="shared" si="258"/>
        <v>3</v>
      </c>
      <c r="K80" s="376">
        <f t="shared" si="258"/>
        <v>3</v>
      </c>
      <c r="L80" s="387">
        <f t="shared" si="258"/>
        <v>2</v>
      </c>
      <c r="M80" s="387">
        <f t="shared" si="258"/>
        <v>2</v>
      </c>
      <c r="N80" s="387">
        <f t="shared" si="258"/>
        <v>2</v>
      </c>
      <c r="O80" s="387">
        <f t="shared" si="258"/>
        <v>2</v>
      </c>
      <c r="P80" s="387">
        <f t="shared" si="258"/>
        <v>2</v>
      </c>
      <c r="Q80" s="387">
        <f t="shared" si="258"/>
        <v>2</v>
      </c>
      <c r="R80" s="387">
        <f t="shared" si="258"/>
        <v>2</v>
      </c>
      <c r="S80" s="376">
        <f t="shared" si="258"/>
        <v>1</v>
      </c>
      <c r="T80" s="376">
        <f t="shared" si="258"/>
        <v>1</v>
      </c>
      <c r="U80" s="301">
        <f t="shared" si="245"/>
        <v>2.7</v>
      </c>
      <c r="V80" s="585"/>
      <c r="W80" s="376"/>
      <c r="X80" s="376"/>
      <c r="Y80" s="376"/>
      <c r="Z80" s="376"/>
      <c r="AA80" s="376"/>
      <c r="AB80" s="376"/>
      <c r="AC80" s="380">
        <f t="shared" si="248"/>
        <v>13</v>
      </c>
      <c r="AD80" s="381"/>
      <c r="AE80" s="381">
        <v>22</v>
      </c>
      <c r="AF80" s="62">
        <f t="shared" si="249"/>
        <v>22</v>
      </c>
      <c r="AG80" s="388"/>
      <c r="AH80" s="75" t="e">
        <f t="shared" si="250"/>
        <v>#REF!</v>
      </c>
      <c r="AI80" s="598"/>
      <c r="AJ80" s="61"/>
      <c r="AK80" s="258"/>
      <c r="AL80" s="258"/>
      <c r="AM80" s="258"/>
      <c r="AN80" s="258"/>
      <c r="AO80" s="258"/>
      <c r="AP80" s="257"/>
      <c r="AQ80" s="257"/>
      <c r="AR80" s="257"/>
      <c r="AS80" s="257"/>
      <c r="AT80" s="257"/>
      <c r="AU80" s="257"/>
      <c r="AV80" s="61"/>
      <c r="AW80" s="339">
        <f t="shared" si="166"/>
        <v>0</v>
      </c>
      <c r="AX80" s="431">
        <f t="shared" si="167"/>
        <v>0</v>
      </c>
      <c r="AY80" s="431"/>
      <c r="AZ80" s="319">
        <f t="shared" si="216"/>
        <v>0</v>
      </c>
      <c r="BA80" s="431"/>
      <c r="BB80" s="61"/>
      <c r="BC80" s="61"/>
      <c r="BD80" s="61"/>
      <c r="BE80" s="700"/>
      <c r="BF80" s="61"/>
      <c r="BG80" s="61"/>
      <c r="BH80" s="61"/>
      <c r="BI80" s="61"/>
      <c r="BJ80" s="61"/>
      <c r="BK80" s="61"/>
      <c r="BL80" s="61"/>
      <c r="BM80" s="684"/>
      <c r="BN80" s="684"/>
      <c r="BO80" s="684"/>
      <c r="BP80" s="684"/>
      <c r="BQ80" s="684"/>
      <c r="BR80" s="684"/>
      <c r="BS80" s="684"/>
      <c r="BT80" s="684"/>
      <c r="BU80" s="684"/>
      <c r="BV80" s="684"/>
      <c r="BW80" s="684"/>
    </row>
    <row r="81" spans="1:75" s="63" customFormat="1" ht="15.75" hidden="1" customHeight="1">
      <c r="A81" s="62">
        <f t="shared" si="152"/>
        <v>0</v>
      </c>
      <c r="C81" s="64"/>
      <c r="D81" s="385"/>
      <c r="E81" s="386"/>
      <c r="F81" s="376">
        <f t="shared" ref="F81:T81" si="259">F23</f>
        <v>3</v>
      </c>
      <c r="G81" s="376">
        <f t="shared" si="259"/>
        <v>3</v>
      </c>
      <c r="H81" s="376">
        <f t="shared" si="259"/>
        <v>3</v>
      </c>
      <c r="I81" s="376">
        <f t="shared" si="259"/>
        <v>3</v>
      </c>
      <c r="J81" s="376">
        <f t="shared" si="259"/>
        <v>3</v>
      </c>
      <c r="K81" s="376">
        <f t="shared" si="259"/>
        <v>3</v>
      </c>
      <c r="L81" s="387">
        <f t="shared" si="259"/>
        <v>2</v>
      </c>
      <c r="M81" s="387">
        <f t="shared" si="259"/>
        <v>2</v>
      </c>
      <c r="N81" s="387">
        <f t="shared" si="259"/>
        <v>2</v>
      </c>
      <c r="O81" s="387">
        <f t="shared" si="259"/>
        <v>2</v>
      </c>
      <c r="P81" s="387">
        <f t="shared" si="259"/>
        <v>2</v>
      </c>
      <c r="Q81" s="387">
        <f t="shared" si="259"/>
        <v>2</v>
      </c>
      <c r="R81" s="387">
        <f t="shared" si="259"/>
        <v>2</v>
      </c>
      <c r="S81" s="376">
        <f t="shared" si="259"/>
        <v>1</v>
      </c>
      <c r="T81" s="376">
        <f t="shared" si="259"/>
        <v>1</v>
      </c>
      <c r="U81" s="301">
        <f t="shared" si="245"/>
        <v>2.7</v>
      </c>
      <c r="V81" s="585"/>
      <c r="W81" s="376"/>
      <c r="X81" s="376"/>
      <c r="Y81" s="376"/>
      <c r="Z81" s="376"/>
      <c r="AA81" s="376"/>
      <c r="AB81" s="376"/>
      <c r="AC81" s="380">
        <f t="shared" si="248"/>
        <v>13</v>
      </c>
      <c r="AD81" s="381"/>
      <c r="AE81" s="381">
        <v>22</v>
      </c>
      <c r="AF81" s="62">
        <f t="shared" si="249"/>
        <v>22</v>
      </c>
      <c r="AG81" s="388"/>
      <c r="AH81" s="75" t="e">
        <f t="shared" si="250"/>
        <v>#REF!</v>
      </c>
      <c r="AI81" s="598"/>
      <c r="AJ81" s="61"/>
      <c r="AK81" s="258"/>
      <c r="AL81" s="258"/>
      <c r="AM81" s="258"/>
      <c r="AN81" s="258"/>
      <c r="AO81" s="258"/>
      <c r="AP81" s="257"/>
      <c r="AQ81" s="257"/>
      <c r="AR81" s="257"/>
      <c r="AS81" s="257"/>
      <c r="AT81" s="257"/>
      <c r="AU81" s="257"/>
      <c r="AV81" s="61"/>
      <c r="AW81" s="339"/>
      <c r="AX81" s="431"/>
      <c r="AY81" s="431"/>
      <c r="AZ81" s="319">
        <f t="shared" si="216"/>
        <v>0</v>
      </c>
      <c r="BA81" s="431"/>
      <c r="BB81" s="61"/>
      <c r="BC81" s="61"/>
      <c r="BD81" s="61"/>
      <c r="BE81" s="700"/>
      <c r="BF81" s="61"/>
      <c r="BG81" s="61"/>
      <c r="BH81" s="61"/>
      <c r="BI81" s="61"/>
      <c r="BJ81" s="61"/>
      <c r="BK81" s="61"/>
      <c r="BL81" s="61"/>
      <c r="BM81" s="684"/>
      <c r="BN81" s="684"/>
      <c r="BO81" s="684"/>
      <c r="BP81" s="684"/>
      <c r="BQ81" s="684"/>
      <c r="BR81" s="684"/>
      <c r="BS81" s="684"/>
      <c r="BT81" s="684"/>
      <c r="BU81" s="684"/>
      <c r="BV81" s="684"/>
      <c r="BW81" s="684"/>
    </row>
    <row r="82" spans="1:75" s="63" customFormat="1" ht="15.75" hidden="1" customHeight="1">
      <c r="A82" s="62">
        <f t="shared" si="152"/>
        <v>0</v>
      </c>
      <c r="C82" s="64"/>
      <c r="D82" s="385"/>
      <c r="E82" s="386"/>
      <c r="F82" s="376">
        <f t="shared" ref="F82:T82" si="260">F24</f>
        <v>3</v>
      </c>
      <c r="G82" s="376">
        <f t="shared" si="260"/>
        <v>3</v>
      </c>
      <c r="H82" s="376">
        <f t="shared" si="260"/>
        <v>3</v>
      </c>
      <c r="I82" s="376">
        <f t="shared" si="260"/>
        <v>3</v>
      </c>
      <c r="J82" s="376">
        <f t="shared" si="260"/>
        <v>3</v>
      </c>
      <c r="K82" s="376">
        <f t="shared" si="260"/>
        <v>3</v>
      </c>
      <c r="L82" s="387">
        <f t="shared" si="260"/>
        <v>2</v>
      </c>
      <c r="M82" s="387">
        <f t="shared" si="260"/>
        <v>2</v>
      </c>
      <c r="N82" s="387">
        <f t="shared" si="260"/>
        <v>2</v>
      </c>
      <c r="O82" s="387">
        <f t="shared" si="260"/>
        <v>2</v>
      </c>
      <c r="P82" s="387">
        <f t="shared" si="260"/>
        <v>2</v>
      </c>
      <c r="Q82" s="387">
        <f t="shared" si="260"/>
        <v>2</v>
      </c>
      <c r="R82" s="387">
        <f t="shared" si="260"/>
        <v>2</v>
      </c>
      <c r="S82" s="376">
        <f t="shared" si="260"/>
        <v>1</v>
      </c>
      <c r="T82" s="376">
        <f t="shared" si="260"/>
        <v>1</v>
      </c>
      <c r="U82" s="301">
        <f t="shared" si="245"/>
        <v>2.7</v>
      </c>
      <c r="V82" s="585"/>
      <c r="W82" s="376"/>
      <c r="X82" s="376"/>
      <c r="Y82" s="376"/>
      <c r="Z82" s="376"/>
      <c r="AA82" s="376"/>
      <c r="AB82" s="376"/>
      <c r="AC82" s="380">
        <f t="shared" si="248"/>
        <v>13</v>
      </c>
      <c r="AD82" s="381"/>
      <c r="AE82" s="381">
        <v>22</v>
      </c>
      <c r="AF82" s="62">
        <f t="shared" si="249"/>
        <v>22</v>
      </c>
      <c r="AG82" s="388"/>
      <c r="AH82" s="75" t="e">
        <f t="shared" si="250"/>
        <v>#REF!</v>
      </c>
      <c r="AI82" s="598"/>
      <c r="AJ82" s="61"/>
      <c r="AK82" s="258"/>
      <c r="AL82" s="258"/>
      <c r="AM82" s="258"/>
      <c r="AN82" s="258"/>
      <c r="AO82" s="258"/>
      <c r="AP82" s="257"/>
      <c r="AQ82" s="257"/>
      <c r="AR82" s="257"/>
      <c r="AS82" s="257"/>
      <c r="AT82" s="257"/>
      <c r="AU82" s="257"/>
      <c r="AV82" s="61"/>
      <c r="AW82" s="339"/>
      <c r="AX82" s="431"/>
      <c r="AY82" s="431"/>
      <c r="AZ82" s="319">
        <f t="shared" si="216"/>
        <v>0</v>
      </c>
      <c r="BA82" s="431"/>
      <c r="BB82" s="61"/>
      <c r="BC82" s="61"/>
      <c r="BD82" s="61"/>
      <c r="BE82" s="700"/>
      <c r="BF82" s="61"/>
      <c r="BG82" s="61"/>
      <c r="BH82" s="61"/>
      <c r="BI82" s="61"/>
      <c r="BJ82" s="61"/>
      <c r="BK82" s="61"/>
      <c r="BL82" s="61"/>
      <c r="BM82" s="684"/>
      <c r="BN82" s="684"/>
      <c r="BO82" s="684"/>
      <c r="BP82" s="684"/>
      <c r="BQ82" s="684"/>
      <c r="BR82" s="684"/>
      <c r="BS82" s="684"/>
      <c r="BT82" s="684"/>
      <c r="BU82" s="684"/>
      <c r="BV82" s="684"/>
      <c r="BW82" s="684"/>
    </row>
    <row r="83" spans="1:75" s="63" customFormat="1" ht="15.75" hidden="1" customHeight="1">
      <c r="A83" s="62">
        <f t="shared" si="152"/>
        <v>0</v>
      </c>
      <c r="C83" s="64"/>
      <c r="D83" s="385"/>
      <c r="E83" s="386"/>
      <c r="F83" s="376">
        <f t="shared" ref="F83:T83" si="261">F25</f>
        <v>3</v>
      </c>
      <c r="G83" s="376">
        <f t="shared" si="261"/>
        <v>3</v>
      </c>
      <c r="H83" s="376">
        <f t="shared" si="261"/>
        <v>3</v>
      </c>
      <c r="I83" s="376">
        <f t="shared" si="261"/>
        <v>3</v>
      </c>
      <c r="J83" s="376">
        <f t="shared" si="261"/>
        <v>3</v>
      </c>
      <c r="K83" s="376">
        <f t="shared" si="261"/>
        <v>3</v>
      </c>
      <c r="L83" s="387">
        <f t="shared" si="261"/>
        <v>2</v>
      </c>
      <c r="M83" s="387">
        <f t="shared" si="261"/>
        <v>2</v>
      </c>
      <c r="N83" s="387">
        <f t="shared" si="261"/>
        <v>2</v>
      </c>
      <c r="O83" s="387">
        <f t="shared" si="261"/>
        <v>2</v>
      </c>
      <c r="P83" s="387">
        <f t="shared" si="261"/>
        <v>2</v>
      </c>
      <c r="Q83" s="387">
        <f t="shared" si="261"/>
        <v>2</v>
      </c>
      <c r="R83" s="387">
        <f t="shared" si="261"/>
        <v>2</v>
      </c>
      <c r="S83" s="376">
        <f t="shared" si="261"/>
        <v>1</v>
      </c>
      <c r="T83" s="376">
        <f t="shared" si="261"/>
        <v>1</v>
      </c>
      <c r="U83" s="301">
        <f t="shared" si="245"/>
        <v>2.7</v>
      </c>
      <c r="V83" s="585"/>
      <c r="W83" s="376"/>
      <c r="X83" s="376"/>
      <c r="Y83" s="376"/>
      <c r="Z83" s="376"/>
      <c r="AA83" s="376"/>
      <c r="AB83" s="376"/>
      <c r="AC83" s="380">
        <f t="shared" si="248"/>
        <v>13</v>
      </c>
      <c r="AD83" s="381"/>
      <c r="AE83" s="381">
        <v>22</v>
      </c>
      <c r="AF83" s="62">
        <f t="shared" si="249"/>
        <v>22</v>
      </c>
      <c r="AG83" s="388"/>
      <c r="AH83" s="75" t="e">
        <f t="shared" si="250"/>
        <v>#REF!</v>
      </c>
      <c r="AI83" s="598"/>
      <c r="AJ83" s="61"/>
      <c r="AK83" s="258"/>
      <c r="AL83" s="258"/>
      <c r="AM83" s="258"/>
      <c r="AN83" s="258"/>
      <c r="AO83" s="258"/>
      <c r="AP83" s="257"/>
      <c r="AQ83" s="257"/>
      <c r="AR83" s="257"/>
      <c r="AS83" s="257"/>
      <c r="AT83" s="257"/>
      <c r="AU83" s="257"/>
      <c r="AV83" s="61"/>
      <c r="AW83" s="339"/>
      <c r="AX83" s="431"/>
      <c r="AY83" s="431"/>
      <c r="AZ83" s="319">
        <f t="shared" si="216"/>
        <v>0</v>
      </c>
      <c r="BA83" s="431"/>
      <c r="BB83" s="61"/>
      <c r="BC83" s="61"/>
      <c r="BD83" s="61"/>
      <c r="BE83" s="700"/>
      <c r="BF83" s="61"/>
      <c r="BG83" s="61"/>
      <c r="BH83" s="61"/>
      <c r="BI83" s="61"/>
      <c r="BJ83" s="61"/>
      <c r="BK83" s="61"/>
      <c r="BL83" s="61"/>
      <c r="BM83" s="684"/>
      <c r="BN83" s="684"/>
      <c r="BO83" s="684"/>
      <c r="BP83" s="684"/>
      <c r="BQ83" s="684"/>
      <c r="BR83" s="684"/>
      <c r="BS83" s="684"/>
      <c r="BT83" s="684"/>
      <c r="BU83" s="684"/>
      <c r="BV83" s="684"/>
      <c r="BW83" s="684"/>
    </row>
    <row r="84" spans="1:75" s="63" customFormat="1" ht="16.5" hidden="1" customHeight="1" thickBot="1">
      <c r="A84" s="62"/>
      <c r="C84" s="64"/>
      <c r="D84" s="385"/>
      <c r="E84" s="386"/>
      <c r="F84" s="376">
        <f t="shared" ref="F84:T84" si="262">F26</f>
        <v>3</v>
      </c>
      <c r="G84" s="376">
        <f t="shared" si="262"/>
        <v>3</v>
      </c>
      <c r="H84" s="376">
        <f t="shared" si="262"/>
        <v>3</v>
      </c>
      <c r="I84" s="376">
        <f t="shared" si="262"/>
        <v>3</v>
      </c>
      <c r="J84" s="376">
        <f t="shared" si="262"/>
        <v>3</v>
      </c>
      <c r="K84" s="376">
        <f t="shared" si="262"/>
        <v>3</v>
      </c>
      <c r="L84" s="387">
        <f t="shared" si="262"/>
        <v>2</v>
      </c>
      <c r="M84" s="387">
        <f t="shared" si="262"/>
        <v>2</v>
      </c>
      <c r="N84" s="387">
        <f t="shared" si="262"/>
        <v>2</v>
      </c>
      <c r="O84" s="387">
        <f t="shared" si="262"/>
        <v>2</v>
      </c>
      <c r="P84" s="387">
        <f t="shared" si="262"/>
        <v>2</v>
      </c>
      <c r="Q84" s="387">
        <f t="shared" si="262"/>
        <v>2</v>
      </c>
      <c r="R84" s="387">
        <f t="shared" si="262"/>
        <v>2</v>
      </c>
      <c r="S84" s="376">
        <f t="shared" si="262"/>
        <v>1</v>
      </c>
      <c r="T84" s="376">
        <f t="shared" si="262"/>
        <v>1</v>
      </c>
      <c r="U84" s="301">
        <f t="shared" si="245"/>
        <v>2.7</v>
      </c>
      <c r="V84" s="585"/>
      <c r="W84" s="376"/>
      <c r="X84" s="376"/>
      <c r="Y84" s="376"/>
      <c r="Z84" s="376"/>
      <c r="AA84" s="376"/>
      <c r="AB84" s="376"/>
      <c r="AC84" s="380">
        <f t="shared" si="248"/>
        <v>13</v>
      </c>
      <c r="AD84" s="381"/>
      <c r="AE84" s="381">
        <v>22</v>
      </c>
      <c r="AF84" s="62">
        <f t="shared" si="249"/>
        <v>22</v>
      </c>
      <c r="AG84" s="388"/>
      <c r="AH84" s="75" t="e">
        <f t="shared" si="250"/>
        <v>#REF!</v>
      </c>
      <c r="AI84" s="598"/>
      <c r="AJ84" s="61"/>
      <c r="AK84" s="258"/>
      <c r="AL84" s="258"/>
      <c r="AM84" s="258"/>
      <c r="AN84" s="258"/>
      <c r="AO84" s="258"/>
      <c r="AP84" s="257"/>
      <c r="AQ84" s="257"/>
      <c r="AR84" s="257"/>
      <c r="AS84" s="257"/>
      <c r="AT84" s="257"/>
      <c r="AU84" s="257"/>
      <c r="AV84" s="61"/>
      <c r="AW84" s="339">
        <f>SUM(AK84:AM84)</f>
        <v>0</v>
      </c>
      <c r="AX84" s="431">
        <f>SUM(AN84:AP84)</f>
        <v>0</v>
      </c>
      <c r="AY84" s="431" t="e">
        <f>IF(#REF!=0,IF(AX84=1,1,0),0)</f>
        <v>#REF!</v>
      </c>
      <c r="AZ84" s="319">
        <f t="shared" si="216"/>
        <v>0</v>
      </c>
      <c r="BA84" s="431"/>
      <c r="BB84" s="61"/>
      <c r="BC84" s="61"/>
      <c r="BD84" s="61"/>
      <c r="BE84" s="700"/>
      <c r="BF84" s="61"/>
      <c r="BG84" s="61"/>
      <c r="BH84" s="61"/>
      <c r="BI84" s="61"/>
      <c r="BJ84" s="61"/>
      <c r="BK84" s="61"/>
      <c r="BL84" s="61"/>
      <c r="BM84" s="684"/>
      <c r="BN84" s="684"/>
      <c r="BO84" s="684"/>
      <c r="BP84" s="684"/>
      <c r="BQ84" s="684"/>
      <c r="BR84" s="684"/>
      <c r="BS84" s="684"/>
      <c r="BT84" s="684"/>
      <c r="BU84" s="684"/>
      <c r="BV84" s="684"/>
      <c r="BW84" s="684"/>
    </row>
    <row r="85" spans="1:75" s="63" customFormat="1" ht="6" hidden="1" customHeight="1" thickBot="1">
      <c r="A85" s="62"/>
      <c r="C85" s="64"/>
      <c r="D85" s="385"/>
      <c r="E85" s="386"/>
      <c r="F85" s="376"/>
      <c r="G85" s="376"/>
      <c r="H85" s="376"/>
      <c r="I85" s="376"/>
      <c r="J85" s="376"/>
      <c r="K85" s="376"/>
      <c r="L85" s="376"/>
      <c r="M85" s="376"/>
      <c r="N85" s="376"/>
      <c r="O85" s="376"/>
      <c r="P85" s="376"/>
      <c r="Q85" s="376"/>
      <c r="R85" s="376"/>
      <c r="S85" s="376"/>
      <c r="T85" s="376"/>
      <c r="U85" s="301">
        <f t="shared" si="245"/>
        <v>2.7</v>
      </c>
      <c r="V85" s="585"/>
      <c r="W85" s="376"/>
      <c r="X85" s="376"/>
      <c r="Y85" s="376"/>
      <c r="Z85" s="376"/>
      <c r="AA85" s="376"/>
      <c r="AB85" s="376"/>
      <c r="AC85" s="389">
        <f>SUM(AC61:AC70)</f>
        <v>4</v>
      </c>
      <c r="AD85" s="381"/>
      <c r="AE85" s="381" t="e">
        <v>#REF!</v>
      </c>
      <c r="AF85" s="62" t="e">
        <f>#REF!</f>
        <v>#REF!</v>
      </c>
      <c r="AG85" s="388"/>
      <c r="AH85" s="75"/>
      <c r="AI85" s="598"/>
      <c r="AJ85" s="61"/>
      <c r="AK85" s="258"/>
      <c r="AL85" s="258"/>
      <c r="AM85" s="258"/>
      <c r="AN85" s="258"/>
      <c r="AO85" s="258"/>
      <c r="AP85" s="257"/>
      <c r="AQ85" s="257"/>
      <c r="AR85" s="257"/>
      <c r="AS85" s="257"/>
      <c r="AT85" s="257"/>
      <c r="AU85" s="257"/>
      <c r="AV85" s="61"/>
      <c r="AW85" s="339">
        <f>SUM(AK85:AM85)</f>
        <v>0</v>
      </c>
      <c r="AX85" s="431">
        <f>SUM(AN85:AP85)</f>
        <v>0</v>
      </c>
      <c r="AY85" s="431" t="e">
        <f>IF(#REF!=0,IF(AX85=1,1,0),0)</f>
        <v>#REF!</v>
      </c>
      <c r="AZ85" s="319">
        <f t="shared" si="216"/>
        <v>0</v>
      </c>
      <c r="BA85" s="431"/>
      <c r="BB85" s="61"/>
      <c r="BC85" s="61"/>
      <c r="BD85" s="61"/>
      <c r="BE85" s="700"/>
      <c r="BF85" s="61"/>
      <c r="BG85" s="61"/>
      <c r="BH85" s="61"/>
      <c r="BI85" s="61"/>
      <c r="BJ85" s="61"/>
      <c r="BK85" s="61"/>
      <c r="BL85" s="61"/>
      <c r="BM85" s="684"/>
      <c r="BN85" s="684"/>
      <c r="BO85" s="684"/>
      <c r="BP85" s="684"/>
      <c r="BQ85" s="684"/>
      <c r="BR85" s="684"/>
      <c r="BS85" s="684"/>
      <c r="BT85" s="684"/>
      <c r="BU85" s="684"/>
      <c r="BV85" s="684"/>
      <c r="BW85" s="684"/>
    </row>
    <row r="86" spans="1:75" s="63" customFormat="1" ht="15.75" customHeight="1" thickBot="1">
      <c r="C86" s="64"/>
      <c r="D86" s="385"/>
      <c r="E86" s="386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585"/>
      <c r="W86" s="376"/>
      <c r="X86" s="376">
        <f>SUM(X5:X70)</f>
        <v>114</v>
      </c>
      <c r="Y86" s="376"/>
      <c r="Z86" s="376"/>
      <c r="AA86" s="376"/>
      <c r="AB86" s="376"/>
      <c r="AC86" s="389">
        <f>AC13+AC42+AC85</f>
        <v>20</v>
      </c>
      <c r="AD86" s="381">
        <f>SUM(AD61:AD70)</f>
        <v>28</v>
      </c>
      <c r="AE86" s="381">
        <v>18</v>
      </c>
      <c r="AF86" s="62">
        <f>SUM(AF61:AF70)</f>
        <v>18</v>
      </c>
      <c r="AG86" s="62">
        <f>SUM(AG61:AG70)</f>
        <v>-10</v>
      </c>
      <c r="AH86" s="62"/>
      <c r="AI86" s="62"/>
      <c r="AJ86" s="390">
        <f>SUM(AJ61:AJ70)</f>
        <v>18</v>
      </c>
      <c r="AK86" s="325">
        <f t="shared" ref="AK86:AR86" si="263">SUM(AK61:AK70)</f>
        <v>2</v>
      </c>
      <c r="AL86" s="326">
        <f t="shared" si="263"/>
        <v>2</v>
      </c>
      <c r="AM86" s="326">
        <f t="shared" si="263"/>
        <v>2</v>
      </c>
      <c r="AN86" s="326">
        <f t="shared" si="263"/>
        <v>3</v>
      </c>
      <c r="AO86" s="326">
        <f t="shared" si="263"/>
        <v>3</v>
      </c>
      <c r="AP86" s="326">
        <f t="shared" si="263"/>
        <v>4</v>
      </c>
      <c r="AQ86" s="326">
        <f t="shared" si="263"/>
        <v>0</v>
      </c>
      <c r="AR86" s="326">
        <f t="shared" si="263"/>
        <v>2</v>
      </c>
      <c r="AS86" s="437"/>
      <c r="AT86" s="437"/>
      <c r="AU86" s="701"/>
      <c r="AV86" s="339">
        <f>SUM(AV5:AV70)</f>
        <v>34</v>
      </c>
      <c r="AW86" s="339">
        <f>SUM(AW5:AW70)</f>
        <v>16</v>
      </c>
      <c r="AX86" s="339">
        <f>SUM(AX5:AX70)</f>
        <v>29</v>
      </c>
      <c r="AY86" s="339">
        <f>SUM(AY5:AY70)</f>
        <v>45</v>
      </c>
      <c r="AZ86" s="339">
        <f>SUM(AZ5:AZ70)</f>
        <v>79</v>
      </c>
      <c r="BA86" s="431">
        <f>SUM(BA61:BA70)</f>
        <v>7</v>
      </c>
      <c r="BB86" s="431">
        <f t="shared" ref="BB86:BC86" si="264">SUM(BB61:BB70)</f>
        <v>5</v>
      </c>
      <c r="BC86" s="431">
        <f t="shared" si="264"/>
        <v>9</v>
      </c>
      <c r="BD86" s="681">
        <f>SUM(BD61:BD70)/10</f>
        <v>3.2000000000000006</v>
      </c>
      <c r="BE86" s="681"/>
      <c r="BF86" s="681">
        <f>SUM(BF61:BF70)/10</f>
        <v>3.96</v>
      </c>
      <c r="BG86" s="689">
        <f>SUM(E61:E70)/10</f>
        <v>3.3745614466614464</v>
      </c>
      <c r="BH86" s="390">
        <f>SUM(BH61:BH70)/10*100</f>
        <v>20</v>
      </c>
      <c r="BI86" s="390">
        <f t="shared" ref="BI86:BK86" si="265">SUM(BI61:BI70)/10*100</f>
        <v>30</v>
      </c>
      <c r="BJ86" s="390">
        <f t="shared" si="265"/>
        <v>10</v>
      </c>
      <c r="BK86" s="390">
        <f t="shared" si="265"/>
        <v>40</v>
      </c>
      <c r="BL86" s="61"/>
      <c r="BM86" s="684"/>
      <c r="BN86" s="684"/>
      <c r="BO86" s="684"/>
      <c r="BP86" s="684"/>
      <c r="BQ86" s="684"/>
      <c r="BR86" s="684"/>
      <c r="BS86" s="684"/>
      <c r="BT86" s="684"/>
      <c r="BU86" s="684"/>
      <c r="BV86" s="684"/>
      <c r="BW86" s="684"/>
    </row>
    <row r="87" spans="1:75" s="63" customFormat="1" ht="6.75" customHeight="1">
      <c r="C87" s="64"/>
      <c r="D87" s="374"/>
      <c r="E87" s="375"/>
      <c r="F87" s="376"/>
      <c r="G87" s="376"/>
      <c r="H87" s="376"/>
      <c r="I87" s="376"/>
      <c r="J87" s="376"/>
      <c r="K87" s="376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585"/>
      <c r="W87" s="376"/>
      <c r="X87" s="376"/>
      <c r="Y87" s="376"/>
      <c r="Z87" s="376"/>
      <c r="AA87" s="376"/>
      <c r="AB87" s="376"/>
      <c r="AC87" s="376"/>
      <c r="AD87" s="381"/>
      <c r="AE87" s="381"/>
      <c r="AF87" s="62"/>
      <c r="AG87" s="388"/>
      <c r="AH87" s="376"/>
      <c r="AI87" s="598"/>
      <c r="AJ87" s="61"/>
      <c r="AK87" s="391"/>
      <c r="AL87" s="391"/>
      <c r="AM87" s="391"/>
      <c r="AN87" s="391"/>
      <c r="AO87" s="391"/>
      <c r="AP87" s="61"/>
      <c r="AQ87" s="61"/>
      <c r="AR87" s="61"/>
      <c r="AS87" s="431"/>
      <c r="AT87" s="431"/>
      <c r="AU87" s="431"/>
      <c r="AV87" s="61"/>
      <c r="AW87" s="431"/>
      <c r="AX87" s="431"/>
      <c r="AY87" s="431"/>
      <c r="AZ87" s="431"/>
      <c r="BA87" s="431"/>
      <c r="BB87" s="61"/>
      <c r="BC87" s="61"/>
      <c r="BD87" s="61"/>
      <c r="BE87" s="700"/>
      <c r="BF87" s="61"/>
      <c r="BG87" s="61"/>
      <c r="BH87" s="61"/>
      <c r="BI87" s="61"/>
      <c r="BJ87" s="61"/>
      <c r="BK87" s="61"/>
      <c r="BL87" s="61"/>
      <c r="BM87" s="684"/>
      <c r="BN87" s="684"/>
      <c r="BO87" s="684"/>
      <c r="BP87" s="684"/>
      <c r="BQ87" s="684"/>
      <c r="BR87" s="684"/>
      <c r="BS87" s="684"/>
      <c r="BT87" s="684"/>
      <c r="BU87" s="684"/>
      <c r="BV87" s="684"/>
      <c r="BW87" s="684"/>
    </row>
    <row r="88" spans="1:75" s="62" customFormat="1" ht="6.75" customHeight="1" thickBot="1">
      <c r="D88" s="393"/>
      <c r="E88" s="393"/>
      <c r="V88" s="587"/>
      <c r="AI88" s="598"/>
      <c r="BB88" s="61"/>
      <c r="BC88" s="61"/>
      <c r="BD88" s="61"/>
      <c r="BE88" s="700"/>
      <c r="BF88" s="61"/>
      <c r="BG88" s="61"/>
      <c r="BH88" s="61"/>
      <c r="BI88" s="61"/>
      <c r="BJ88" s="61"/>
      <c r="BK88" s="61"/>
      <c r="BL88" s="61"/>
      <c r="BM88" s="684"/>
      <c r="BN88" s="684"/>
      <c r="BO88" s="684"/>
      <c r="BP88" s="684"/>
      <c r="BQ88" s="684"/>
      <c r="BR88" s="684"/>
      <c r="BS88" s="684"/>
      <c r="BT88" s="684"/>
      <c r="BU88" s="684"/>
      <c r="BV88" s="684"/>
      <c r="BW88" s="684"/>
    </row>
    <row r="89" spans="1:75" s="62" customFormat="1" ht="13.5" customHeight="1">
      <c r="C89" s="394" t="s">
        <v>94</v>
      </c>
      <c r="D89" s="318"/>
      <c r="E89" s="393"/>
      <c r="F89" s="395"/>
      <c r="G89" s="395"/>
      <c r="J89" s="395"/>
      <c r="M89" s="394" t="s">
        <v>283</v>
      </c>
      <c r="N89" s="396"/>
      <c r="O89" s="396"/>
      <c r="P89" s="396"/>
      <c r="Q89" s="396"/>
      <c r="R89" s="396"/>
      <c r="S89" s="396"/>
      <c r="T89" s="396"/>
      <c r="U89" s="396"/>
      <c r="V89" s="586"/>
      <c r="W89" s="257"/>
      <c r="X89" s="257"/>
      <c r="Y89" s="257"/>
      <c r="Z89" s="257"/>
      <c r="AA89" s="257"/>
      <c r="AB89" s="257"/>
      <c r="AC89" s="678">
        <f>AD13+AD59+AD86</f>
        <v>117</v>
      </c>
      <c r="AD89" s="62" t="s">
        <v>310</v>
      </c>
      <c r="AF89" s="654"/>
      <c r="AG89" s="654"/>
      <c r="AH89" s="654"/>
      <c r="AI89" s="654"/>
      <c r="AZ89" s="417" t="s">
        <v>313</v>
      </c>
      <c r="BA89" s="431">
        <f>BA13+BA59+BA86</f>
        <v>21</v>
      </c>
      <c r="BB89" s="431">
        <f t="shared" ref="BB89:BC89" si="266">BB13+BB59+BB86</f>
        <v>14</v>
      </c>
      <c r="BC89" s="431">
        <f t="shared" si="266"/>
        <v>24</v>
      </c>
      <c r="BD89" s="680">
        <f>(BD13+BD59+BD86)/3</f>
        <v>3.4321969696969696</v>
      </c>
      <c r="BE89" s="680"/>
      <c r="BF89" s="61"/>
      <c r="BG89" s="61"/>
      <c r="BH89" s="61"/>
      <c r="BI89" s="61"/>
      <c r="BJ89" s="61"/>
      <c r="BK89" s="61"/>
      <c r="BL89" s="61"/>
      <c r="BM89" s="684"/>
      <c r="BN89" s="684"/>
      <c r="BO89" s="684"/>
      <c r="BP89" s="684"/>
      <c r="BQ89" s="684"/>
      <c r="BR89" s="684"/>
      <c r="BS89" s="684"/>
      <c r="BT89" s="684"/>
      <c r="BU89" s="684"/>
      <c r="BV89" s="684"/>
      <c r="BW89" s="684"/>
    </row>
    <row r="90" spans="1:75" s="401" customFormat="1" ht="11.25" customHeight="1" thickBot="1">
      <c r="A90" s="397"/>
      <c r="B90" s="398" t="s">
        <v>85</v>
      </c>
      <c r="C90" s="397"/>
      <c r="D90" s="399"/>
      <c r="E90" s="400"/>
      <c r="M90" s="398" t="s">
        <v>278</v>
      </c>
      <c r="N90" s="397"/>
      <c r="O90" s="397"/>
      <c r="P90" s="397"/>
      <c r="Q90" s="397"/>
      <c r="R90" s="397"/>
      <c r="S90" s="397"/>
      <c r="T90" s="397"/>
      <c r="U90" s="397"/>
      <c r="V90" s="588"/>
      <c r="W90" s="397"/>
      <c r="X90" s="397"/>
      <c r="Y90" s="397"/>
      <c r="Z90" s="397"/>
      <c r="AA90" s="397"/>
      <c r="AB90" s="397"/>
      <c r="AC90" s="679">
        <v>0.35</v>
      </c>
      <c r="AD90" s="397"/>
      <c r="AE90" s="397"/>
      <c r="AF90" s="397"/>
      <c r="AG90" s="413">
        <f>AG13+AG59+AG86</f>
        <v>-52</v>
      </c>
      <c r="AH90" s="397" t="s">
        <v>311</v>
      </c>
      <c r="AI90" s="397"/>
      <c r="BB90" s="404"/>
      <c r="BC90" s="404"/>
      <c r="BD90" s="404"/>
      <c r="BE90" s="404"/>
      <c r="BF90" s="404"/>
      <c r="BG90" s="404"/>
      <c r="BH90" s="404"/>
      <c r="BI90" s="404"/>
      <c r="BJ90" s="404"/>
      <c r="BK90" s="404"/>
      <c r="BL90" s="404"/>
      <c r="BM90" s="684"/>
      <c r="BN90" s="684"/>
      <c r="BO90" s="684"/>
      <c r="BP90" s="684"/>
      <c r="BQ90" s="684"/>
      <c r="BR90" s="684"/>
      <c r="BS90" s="684"/>
      <c r="BT90" s="684"/>
      <c r="BU90" s="684"/>
      <c r="BV90" s="684"/>
      <c r="BW90" s="684"/>
    </row>
    <row r="91" spans="1:75" s="401" customFormat="1" ht="11.25" customHeight="1" thickBot="1">
      <c r="A91" s="397"/>
      <c r="B91" s="434">
        <v>5</v>
      </c>
      <c r="C91" s="407">
        <v>4.7</v>
      </c>
      <c r="D91" s="501">
        <v>4.4000000000000004</v>
      </c>
      <c r="E91" s="407">
        <v>4</v>
      </c>
      <c r="F91" s="406">
        <v>3.7</v>
      </c>
      <c r="G91" s="406">
        <v>3.4</v>
      </c>
      <c r="H91" s="406">
        <v>3</v>
      </c>
      <c r="I91" s="406">
        <v>2.7</v>
      </c>
      <c r="J91" s="406">
        <v>2</v>
      </c>
      <c r="N91" s="398" t="s">
        <v>279</v>
      </c>
      <c r="V91" s="589"/>
      <c r="AZ91" s="621" t="s">
        <v>309</v>
      </c>
      <c r="BA91" s="686">
        <f>BA89/30*100</f>
        <v>70</v>
      </c>
      <c r="BB91" s="687">
        <f>BB89/30*100</f>
        <v>46.666666666666664</v>
      </c>
      <c r="BC91" s="688">
        <f>BC89/30*100</f>
        <v>80</v>
      </c>
      <c r="BD91" s="685" t="s">
        <v>322</v>
      </c>
      <c r="BE91" s="685"/>
      <c r="BF91" s="404"/>
      <c r="BG91" s="404"/>
      <c r="BH91" s="404"/>
      <c r="BI91" s="404"/>
      <c r="BJ91" s="404"/>
      <c r="BK91" s="404"/>
      <c r="BL91" s="404"/>
      <c r="BM91" s="684"/>
      <c r="BN91" s="684"/>
      <c r="BO91" s="684"/>
      <c r="BP91" s="684"/>
      <c r="BQ91" s="684"/>
      <c r="BR91" s="684"/>
      <c r="BS91" s="684"/>
      <c r="BT91" s="684"/>
      <c r="BU91" s="684"/>
      <c r="BV91" s="684"/>
      <c r="BW91" s="684"/>
    </row>
    <row r="92" spans="1:75" s="401" customFormat="1" ht="11.25" customHeight="1" thickBot="1">
      <c r="B92" s="398" t="s">
        <v>276</v>
      </c>
      <c r="M92" s="502" t="s">
        <v>284</v>
      </c>
      <c r="N92" s="397"/>
      <c r="O92" s="397"/>
      <c r="P92" s="397"/>
      <c r="Q92" s="397"/>
      <c r="R92" s="397"/>
      <c r="S92" s="397"/>
      <c r="T92" s="397"/>
      <c r="U92" s="397"/>
      <c r="V92" s="588"/>
      <c r="W92" s="397"/>
      <c r="X92" s="397"/>
      <c r="Y92" s="397"/>
      <c r="Z92" s="397"/>
      <c r="AA92" s="397"/>
      <c r="AB92" s="397"/>
      <c r="AC92" s="397"/>
      <c r="AF92" s="397"/>
      <c r="AG92" s="397"/>
      <c r="AH92" s="397"/>
      <c r="AI92" s="409"/>
      <c r="BB92" s="404"/>
      <c r="BC92" s="404"/>
      <c r="BD92" s="404"/>
      <c r="BE92" s="404"/>
      <c r="BF92" s="404"/>
      <c r="BG92" s="404"/>
      <c r="BH92" s="404"/>
      <c r="BI92" s="404"/>
      <c r="BJ92" s="404"/>
      <c r="BK92" s="404"/>
      <c r="BL92" s="404"/>
      <c r="BM92" s="684"/>
      <c r="BN92" s="684"/>
      <c r="BO92" s="684"/>
      <c r="BP92" s="684"/>
      <c r="BQ92" s="684"/>
      <c r="BR92" s="684"/>
      <c r="BS92" s="684"/>
      <c r="BT92" s="684"/>
      <c r="BU92" s="684"/>
      <c r="BV92" s="684"/>
      <c r="BW92" s="684"/>
    </row>
    <row r="93" spans="1:75" s="401" customFormat="1" ht="11.25" customHeight="1" thickBot="1">
      <c r="A93" s="397"/>
      <c r="B93" s="398" t="s">
        <v>275</v>
      </c>
      <c r="E93" s="411"/>
      <c r="F93" s="409"/>
      <c r="G93" s="412"/>
      <c r="H93" s="409"/>
      <c r="I93" s="412"/>
      <c r="K93" s="409"/>
      <c r="M93" s="398" t="s">
        <v>280</v>
      </c>
      <c r="N93" s="397"/>
      <c r="O93" s="398"/>
      <c r="P93" s="398"/>
      <c r="Q93" s="398"/>
      <c r="R93" s="397"/>
      <c r="S93" s="397"/>
      <c r="T93" s="397"/>
      <c r="U93" s="397"/>
      <c r="V93" s="588"/>
      <c r="W93" s="397"/>
      <c r="X93" s="397"/>
      <c r="Y93" s="397"/>
      <c r="Z93" s="397"/>
      <c r="AA93" s="397"/>
      <c r="AB93" s="397"/>
      <c r="AF93" s="732" t="s">
        <v>24</v>
      </c>
      <c r="AG93" s="733"/>
      <c r="AH93" s="397"/>
      <c r="AI93" s="409"/>
      <c r="AJ93" s="61"/>
      <c r="AK93" s="392">
        <f t="shared" ref="AK93:AR93" si="267">AK13+AK59+AK86</f>
        <v>6</v>
      </c>
      <c r="AL93" s="392">
        <f t="shared" si="267"/>
        <v>5</v>
      </c>
      <c r="AM93" s="392">
        <f t="shared" si="267"/>
        <v>5</v>
      </c>
      <c r="AN93" s="392">
        <f t="shared" si="267"/>
        <v>6</v>
      </c>
      <c r="AO93" s="392">
        <f t="shared" si="267"/>
        <v>10</v>
      </c>
      <c r="AP93" s="392">
        <f t="shared" si="267"/>
        <v>13</v>
      </c>
      <c r="AQ93" s="392">
        <f t="shared" si="267"/>
        <v>4</v>
      </c>
      <c r="AR93" s="392">
        <f t="shared" si="267"/>
        <v>8</v>
      </c>
      <c r="AS93" s="440"/>
      <c r="AT93" s="440"/>
      <c r="AU93" s="440"/>
      <c r="AV93" s="61"/>
      <c r="AW93" s="432"/>
      <c r="AX93" s="431"/>
      <c r="AY93" s="618"/>
      <c r="AZ93" s="618"/>
      <c r="BA93" s="431"/>
      <c r="BB93" s="404"/>
      <c r="BC93" s="404"/>
      <c r="BD93" s="404"/>
      <c r="BE93" s="404"/>
      <c r="BF93" s="404"/>
      <c r="BG93" s="404"/>
      <c r="BH93" s="404"/>
      <c r="BI93" s="404"/>
      <c r="BJ93" s="404"/>
      <c r="BK93" s="404"/>
      <c r="BL93" s="404"/>
      <c r="BM93" s="684"/>
      <c r="BN93" s="684"/>
      <c r="BO93" s="684"/>
      <c r="BP93" s="684"/>
      <c r="BQ93" s="684"/>
      <c r="BR93" s="684"/>
      <c r="BS93" s="684"/>
      <c r="BT93" s="684"/>
      <c r="BU93" s="684"/>
      <c r="BV93" s="684"/>
      <c r="BW93" s="684"/>
    </row>
    <row r="94" spans="1:75" s="401" customFormat="1" ht="11.25" customHeight="1">
      <c r="A94" s="397"/>
      <c r="B94" s="398" t="s">
        <v>277</v>
      </c>
      <c r="D94" s="411"/>
      <c r="E94" s="400"/>
      <c r="K94" s="413"/>
      <c r="M94" s="398" t="s">
        <v>281</v>
      </c>
      <c r="N94" s="397"/>
      <c r="O94" s="397"/>
      <c r="P94" s="397"/>
      <c r="Q94" s="397"/>
      <c r="R94" s="397"/>
      <c r="S94" s="397"/>
      <c r="T94" s="397"/>
      <c r="U94" s="397"/>
      <c r="V94" s="588"/>
      <c r="W94" s="397"/>
      <c r="X94" s="397"/>
      <c r="Y94" s="397"/>
      <c r="Z94" s="397"/>
      <c r="AA94" s="397"/>
      <c r="AB94" s="397"/>
      <c r="AD94" s="403"/>
      <c r="AE94" s="403"/>
      <c r="AF94" s="397"/>
      <c r="AG94" s="397"/>
      <c r="AH94" s="397"/>
      <c r="AI94" s="409"/>
      <c r="AJ94" s="61"/>
      <c r="AK94" s="61" t="s">
        <v>66</v>
      </c>
      <c r="AL94" s="61" t="s">
        <v>67</v>
      </c>
      <c r="AM94" s="61" t="s">
        <v>68</v>
      </c>
      <c r="AN94" s="61" t="s">
        <v>69</v>
      </c>
      <c r="AO94" s="61" t="s">
        <v>70</v>
      </c>
      <c r="AP94" s="61" t="s">
        <v>71</v>
      </c>
      <c r="AQ94" s="61" t="s">
        <v>79</v>
      </c>
      <c r="AR94" s="61" t="s">
        <v>80</v>
      </c>
      <c r="AS94" s="431"/>
      <c r="AT94" s="431"/>
      <c r="AU94" s="431"/>
      <c r="AV94" s="61"/>
      <c r="AW94" s="431"/>
      <c r="AX94" s="431"/>
      <c r="AY94" s="431"/>
      <c r="AZ94" s="431"/>
      <c r="BA94" s="431"/>
      <c r="BB94" s="404"/>
      <c r="BC94" s="404"/>
      <c r="BD94" s="404"/>
      <c r="BE94" s="404"/>
      <c r="BF94" s="404"/>
      <c r="BG94" s="404"/>
      <c r="BH94" s="404"/>
      <c r="BI94" s="404"/>
      <c r="BJ94" s="404"/>
      <c r="BK94" s="404"/>
      <c r="BL94" s="404"/>
      <c r="BM94" s="684"/>
      <c r="BN94" s="684"/>
      <c r="BO94" s="684"/>
      <c r="BP94" s="684"/>
      <c r="BQ94" s="684"/>
      <c r="BR94" s="684"/>
      <c r="BS94" s="684"/>
      <c r="BT94" s="684"/>
      <c r="BU94" s="684"/>
      <c r="BV94" s="684"/>
      <c r="BW94" s="684"/>
    </row>
    <row r="95" spans="1:75" s="401" customFormat="1" ht="11.25" customHeight="1">
      <c r="A95" s="397"/>
      <c r="B95" s="398" t="s">
        <v>135</v>
      </c>
      <c r="D95" s="399"/>
      <c r="E95" s="414"/>
      <c r="F95" s="415"/>
      <c r="G95" s="416"/>
      <c r="M95" s="503" t="s">
        <v>282</v>
      </c>
      <c r="N95" s="397"/>
      <c r="O95" s="397"/>
      <c r="P95" s="397"/>
      <c r="Q95" s="397"/>
      <c r="R95" s="397"/>
      <c r="S95" s="397"/>
      <c r="T95" s="397"/>
      <c r="U95" s="397"/>
      <c r="V95" s="588"/>
      <c r="W95" s="397"/>
      <c r="X95" s="397"/>
      <c r="Y95" s="397"/>
      <c r="Z95" s="397"/>
      <c r="AA95" s="397"/>
      <c r="AB95" s="397"/>
      <c r="AC95" s="397"/>
      <c r="AD95" s="403"/>
      <c r="AE95" s="403"/>
      <c r="AF95" s="397"/>
      <c r="AG95" s="397"/>
      <c r="AH95" s="397"/>
      <c r="AI95" s="409"/>
      <c r="AJ95" s="61"/>
      <c r="AK95" s="61"/>
      <c r="AL95" s="61"/>
      <c r="AM95" s="61"/>
      <c r="AN95" s="61"/>
      <c r="AO95" s="61"/>
      <c r="AP95" s="61"/>
      <c r="AQ95" s="61"/>
      <c r="AR95" s="61"/>
      <c r="AS95" s="431"/>
      <c r="AT95" s="431"/>
      <c r="AU95" s="431"/>
      <c r="AV95" s="61"/>
      <c r="AW95" s="431"/>
      <c r="AX95" s="431"/>
      <c r="AY95" s="431"/>
      <c r="AZ95" s="431"/>
      <c r="BA95" s="431"/>
      <c r="BB95" s="404"/>
      <c r="BC95" s="404"/>
      <c r="BD95" s="404"/>
      <c r="BE95" s="404"/>
      <c r="BF95" s="404"/>
      <c r="BG95" s="404"/>
      <c r="BH95" s="404"/>
      <c r="BI95" s="404"/>
      <c r="BJ95" s="404"/>
      <c r="BK95" s="404"/>
      <c r="BL95" s="404"/>
      <c r="BM95" s="684"/>
      <c r="BN95" s="684"/>
      <c r="BO95" s="684"/>
      <c r="BP95" s="684"/>
      <c r="BQ95" s="684"/>
      <c r="BR95" s="684"/>
      <c r="BS95" s="684"/>
      <c r="BT95" s="684"/>
      <c r="BU95" s="684"/>
      <c r="BV95" s="684"/>
      <c r="BW95" s="684"/>
    </row>
    <row r="96" spans="1:75" s="401" customFormat="1" ht="11.25" customHeight="1">
      <c r="A96" s="397"/>
      <c r="B96" s="398" t="s">
        <v>285</v>
      </c>
      <c r="D96" s="399"/>
      <c r="E96" s="414"/>
      <c r="F96" s="415"/>
      <c r="G96" s="416"/>
      <c r="O96" s="397"/>
      <c r="P96" s="397"/>
      <c r="Q96" s="397"/>
      <c r="R96" s="397"/>
      <c r="S96" s="397"/>
      <c r="T96" s="397"/>
      <c r="U96" s="397"/>
      <c r="V96" s="588"/>
      <c r="W96" s="397"/>
      <c r="X96" s="397"/>
      <c r="Y96" s="397"/>
      <c r="Z96" s="397"/>
      <c r="AA96" s="397"/>
      <c r="AB96" s="397"/>
      <c r="AC96" s="397"/>
      <c r="AG96" s="397"/>
      <c r="AH96" s="397"/>
      <c r="AI96" s="409"/>
      <c r="AJ96" s="61"/>
      <c r="AK96" s="62"/>
      <c r="AL96" s="61"/>
      <c r="AM96" s="61"/>
      <c r="AN96" s="61"/>
      <c r="AO96" s="61"/>
      <c r="AP96" s="61"/>
      <c r="AQ96" s="61"/>
      <c r="AR96" s="61"/>
      <c r="AS96" s="431"/>
      <c r="AT96" s="431"/>
      <c r="AU96" s="431"/>
      <c r="AV96" s="61"/>
      <c r="AW96" s="431"/>
      <c r="AX96" s="431"/>
      <c r="AY96" s="431"/>
      <c r="AZ96" s="431"/>
      <c r="BA96" s="431"/>
      <c r="BB96" s="404"/>
      <c r="BC96" s="404"/>
      <c r="BD96" s="404"/>
      <c r="BE96" s="404"/>
      <c r="BF96" s="404"/>
      <c r="BG96" s="404"/>
      <c r="BH96" s="404"/>
      <c r="BI96" s="404"/>
      <c r="BJ96" s="404"/>
      <c r="BK96" s="404"/>
      <c r="BL96" s="404"/>
      <c r="BM96" s="684"/>
      <c r="BN96" s="684"/>
      <c r="BO96" s="684"/>
      <c r="BP96" s="684"/>
      <c r="BQ96" s="684"/>
      <c r="BR96" s="684"/>
      <c r="BS96" s="684"/>
      <c r="BT96" s="684"/>
      <c r="BU96" s="684"/>
      <c r="BV96" s="684"/>
      <c r="BW96" s="684"/>
    </row>
    <row r="97" spans="1:75" s="401" customFormat="1" ht="11.25" customHeight="1">
      <c r="A97" s="397"/>
      <c r="D97" s="399"/>
      <c r="E97" s="414"/>
      <c r="F97" s="415"/>
      <c r="G97" s="416"/>
      <c r="O97" s="397"/>
      <c r="P97" s="397"/>
      <c r="Q97" s="397"/>
      <c r="R97" s="397"/>
      <c r="S97" s="397"/>
      <c r="T97" s="397"/>
      <c r="U97" s="397"/>
      <c r="V97" s="588"/>
      <c r="W97" s="397"/>
      <c r="X97" s="397"/>
      <c r="Y97" s="397"/>
      <c r="Z97" s="397"/>
      <c r="AA97" s="397"/>
      <c r="AB97" s="397"/>
      <c r="AG97" s="397"/>
      <c r="AH97" s="397"/>
      <c r="AI97" s="409"/>
      <c r="AJ97" s="404"/>
      <c r="AK97" s="393" t="s">
        <v>97</v>
      </c>
      <c r="AL97" s="430">
        <f>AC101/10/2</f>
        <v>2.25</v>
      </c>
      <c r="AM97" s="393" t="s">
        <v>98</v>
      </c>
      <c r="AO97" s="404"/>
      <c r="AP97" s="404"/>
      <c r="AQ97" s="404"/>
      <c r="AR97" s="404"/>
      <c r="AS97" s="404"/>
      <c r="AT97" s="404"/>
      <c r="AU97" s="404"/>
      <c r="AV97" s="404"/>
      <c r="AW97" s="404"/>
      <c r="AX97" s="404"/>
      <c r="AY97" s="404"/>
      <c r="AZ97" s="404"/>
      <c r="BA97" s="404"/>
      <c r="BB97" s="404"/>
      <c r="BC97" s="404"/>
      <c r="BD97" s="404"/>
      <c r="BE97" s="404"/>
      <c r="BF97" s="404"/>
      <c r="BG97" s="404"/>
      <c r="BH97" s="404"/>
      <c r="BI97" s="404"/>
      <c r="BJ97" s="404"/>
      <c r="BK97" s="404"/>
      <c r="BL97" s="404"/>
      <c r="BM97" s="684"/>
      <c r="BN97" s="684"/>
      <c r="BO97" s="684"/>
      <c r="BP97" s="684"/>
      <c r="BQ97" s="684"/>
      <c r="BR97" s="684"/>
      <c r="BS97" s="684"/>
      <c r="BT97" s="684"/>
      <c r="BU97" s="684"/>
      <c r="BV97" s="684"/>
      <c r="BW97" s="684"/>
    </row>
    <row r="98" spans="1:75" s="401" customFormat="1" ht="11.25" customHeight="1" thickBot="1">
      <c r="A98" s="397"/>
      <c r="C98" s="398"/>
      <c r="D98" s="399"/>
      <c r="E98" s="414"/>
      <c r="F98" s="415"/>
      <c r="G98" s="416"/>
      <c r="N98" s="397"/>
      <c r="O98" s="397"/>
      <c r="P98" s="397"/>
      <c r="Q98" s="397"/>
      <c r="R98" s="397"/>
      <c r="S98" s="397"/>
      <c r="T98" s="397"/>
      <c r="U98" s="397"/>
      <c r="V98" s="588"/>
      <c r="W98" s="404"/>
      <c r="X98" s="404"/>
      <c r="Y98" s="404"/>
      <c r="Z98" s="397"/>
      <c r="AA98" s="397"/>
      <c r="AB98" s="397"/>
      <c r="AC98" s="410"/>
      <c r="AG98" s="397"/>
      <c r="AH98" s="397"/>
      <c r="AI98" s="409"/>
      <c r="AJ98" s="404"/>
      <c r="AK98" s="408" t="s">
        <v>250</v>
      </c>
      <c r="AL98" s="429"/>
      <c r="AM98" s="393"/>
      <c r="AN98" s="404"/>
      <c r="AO98" s="404"/>
      <c r="AP98" s="404"/>
      <c r="AQ98" s="404"/>
      <c r="AR98" s="404"/>
      <c r="AS98" s="404"/>
      <c r="AT98" s="404"/>
      <c r="AU98" s="404"/>
      <c r="AV98" s="404"/>
      <c r="AW98" s="404"/>
      <c r="AX98" s="404"/>
      <c r="AY98" s="404"/>
      <c r="AZ98" s="404"/>
      <c r="BA98" s="404"/>
      <c r="BB98" s="404"/>
      <c r="BC98" s="404"/>
      <c r="BD98" s="404"/>
      <c r="BE98" s="404"/>
      <c r="BF98" s="404"/>
      <c r="BG98" s="404"/>
      <c r="BH98" s="404"/>
      <c r="BI98" s="404"/>
      <c r="BJ98" s="404"/>
      <c r="BK98" s="404"/>
      <c r="BL98" s="404"/>
      <c r="BM98" s="684"/>
      <c r="BN98" s="684"/>
      <c r="BO98" s="684"/>
      <c r="BP98" s="684"/>
      <c r="BQ98" s="684"/>
      <c r="BR98" s="684"/>
      <c r="BS98" s="684"/>
      <c r="BT98" s="684"/>
      <c r="BU98" s="684"/>
      <c r="BV98" s="684"/>
      <c r="BW98" s="684"/>
    </row>
    <row r="99" spans="1:75" s="401" customFormat="1" ht="11.25" customHeight="1" thickBot="1">
      <c r="A99" s="397"/>
      <c r="B99" s="404"/>
      <c r="C99" s="404"/>
      <c r="D99" s="417"/>
      <c r="F99" s="415"/>
      <c r="G99" s="416"/>
      <c r="I99" s="419"/>
      <c r="N99" s="397"/>
      <c r="O99" s="397"/>
      <c r="P99" s="397"/>
      <c r="Q99" s="397"/>
      <c r="R99" s="397"/>
      <c r="S99" s="397"/>
      <c r="T99" s="397"/>
      <c r="U99" s="397"/>
      <c r="V99" s="588"/>
      <c r="W99" s="404"/>
      <c r="X99" s="404"/>
      <c r="AC99" s="296">
        <f>SUM(AK93:AM93)</f>
        <v>16</v>
      </c>
      <c r="AD99" s="403"/>
      <c r="AE99" s="403"/>
      <c r="AF99" s="397"/>
      <c r="AG99" s="397"/>
      <c r="AH99" s="397"/>
      <c r="AI99" s="409"/>
      <c r="AJ99" s="404"/>
      <c r="AK99" s="393"/>
      <c r="AL99" s="429"/>
      <c r="AM99" s="393"/>
      <c r="AR99" s="404"/>
      <c r="AS99" s="404"/>
      <c r="AT99" s="404"/>
      <c r="AU99" s="404"/>
      <c r="AV99" s="404"/>
      <c r="AW99" s="404"/>
      <c r="AX99" s="404"/>
      <c r="AY99" s="404"/>
      <c r="AZ99" s="404"/>
      <c r="BA99" s="404"/>
      <c r="BB99" s="404"/>
      <c r="BC99" s="404"/>
      <c r="BD99" s="404"/>
      <c r="BE99" s="404"/>
      <c r="BF99" s="404"/>
      <c r="BG99" s="404"/>
      <c r="BH99" s="404"/>
      <c r="BI99" s="404"/>
      <c r="BJ99" s="404"/>
      <c r="BK99" s="404"/>
      <c r="BL99" s="404"/>
      <c r="BM99" s="684"/>
      <c r="BN99" s="684"/>
      <c r="BO99" s="684"/>
      <c r="BP99" s="684"/>
      <c r="BQ99" s="684"/>
      <c r="BR99" s="684"/>
      <c r="BS99" s="684"/>
      <c r="BT99" s="684"/>
      <c r="BU99" s="684"/>
      <c r="BV99" s="684"/>
      <c r="BW99" s="684"/>
    </row>
    <row r="100" spans="1:75" ht="13.5" customHeight="1" thickBot="1">
      <c r="B100" s="62"/>
      <c r="C100" s="404"/>
      <c r="D100" s="420"/>
      <c r="E100" s="320"/>
      <c r="F100" s="421"/>
      <c r="G100" s="422"/>
      <c r="Y100" s="320"/>
      <c r="Z100" s="320"/>
      <c r="AA100" s="320"/>
      <c r="AB100" s="320"/>
      <c r="AC100" s="296">
        <f>SUM(AN93:AP93)</f>
        <v>29</v>
      </c>
      <c r="AJ100" s="404"/>
      <c r="AK100" s="410"/>
      <c r="AL100" s="410"/>
      <c r="AM100" s="410"/>
      <c r="AN100" s="401"/>
      <c r="AO100" s="401"/>
      <c r="AP100" s="401"/>
      <c r="AQ100" s="401"/>
      <c r="AR100" s="404"/>
      <c r="AS100" s="404"/>
      <c r="AT100" s="404"/>
      <c r="AU100" s="404"/>
      <c r="AV100" s="404"/>
      <c r="AW100" s="404"/>
      <c r="AX100" s="404"/>
      <c r="AY100" s="404"/>
      <c r="AZ100" s="404"/>
      <c r="BA100" s="404"/>
      <c r="BM100" s="684"/>
      <c r="BN100" s="684"/>
      <c r="BO100" s="684"/>
      <c r="BP100" s="684"/>
      <c r="BQ100" s="684"/>
      <c r="BR100" s="684"/>
      <c r="BS100" s="684"/>
      <c r="BT100" s="684"/>
      <c r="BU100" s="684"/>
      <c r="BV100" s="684"/>
      <c r="BW100" s="684"/>
    </row>
    <row r="101" spans="1:75" ht="13.5" customHeight="1" thickBot="1">
      <c r="B101" s="62"/>
      <c r="C101" s="404"/>
      <c r="D101" s="404"/>
      <c r="E101" s="320"/>
      <c r="F101" s="421"/>
      <c r="G101" s="422"/>
      <c r="Y101" s="320"/>
      <c r="Z101" s="320"/>
      <c r="AA101" s="320"/>
      <c r="AB101" s="320"/>
      <c r="AC101" s="418">
        <f>SUM(AC99:AC100)</f>
        <v>45</v>
      </c>
      <c r="AJ101" s="320"/>
      <c r="AK101" s="320"/>
      <c r="AL101" s="410"/>
      <c r="AM101" s="410" t="s">
        <v>105</v>
      </c>
      <c r="AN101" s="401"/>
      <c r="AO101" s="401"/>
      <c r="AP101" s="401"/>
      <c r="AQ101" s="401"/>
      <c r="AR101" s="404"/>
      <c r="AS101" s="404"/>
      <c r="AT101" s="404"/>
      <c r="AU101" s="404"/>
      <c r="AV101" s="404"/>
      <c r="AW101" s="404"/>
      <c r="AX101" s="404"/>
      <c r="AY101" s="404"/>
      <c r="AZ101" s="404"/>
      <c r="BA101" s="404"/>
      <c r="BM101" s="684"/>
      <c r="BN101" s="684"/>
      <c r="BO101" s="684"/>
      <c r="BP101" s="684"/>
      <c r="BQ101" s="684"/>
      <c r="BR101" s="684"/>
      <c r="BS101" s="684"/>
      <c r="BT101" s="684"/>
      <c r="BU101" s="684"/>
      <c r="BV101" s="684"/>
      <c r="BW101" s="684"/>
    </row>
    <row r="102" spans="1:75" ht="13.5" customHeight="1">
      <c r="B102" s="62"/>
      <c r="C102" s="404"/>
      <c r="D102" s="404"/>
      <c r="E102" s="320"/>
      <c r="F102" s="421"/>
      <c r="G102" s="422"/>
      <c r="I102" s="424"/>
      <c r="Y102" s="320"/>
      <c r="Z102" s="320"/>
      <c r="AA102" s="320"/>
      <c r="AB102" s="320"/>
      <c r="AJ102" s="320"/>
      <c r="AK102" s="320"/>
      <c r="AL102" s="295"/>
      <c r="AM102" s="275"/>
      <c r="AN102" s="401"/>
      <c r="AO102" s="401"/>
      <c r="AP102" s="401"/>
      <c r="AQ102" s="401"/>
      <c r="AR102" s="404"/>
      <c r="AS102" s="404"/>
      <c r="AT102" s="404"/>
      <c r="AU102" s="404"/>
      <c r="AV102" s="404"/>
      <c r="AW102" s="404"/>
      <c r="AX102" s="404"/>
      <c r="AY102" s="404"/>
      <c r="AZ102" s="404"/>
      <c r="BA102" s="404"/>
      <c r="BM102" s="684"/>
      <c r="BN102" s="684"/>
      <c r="BO102" s="684"/>
      <c r="BP102" s="684"/>
      <c r="BQ102" s="684"/>
      <c r="BR102" s="684"/>
      <c r="BS102" s="684"/>
      <c r="BT102" s="684"/>
      <c r="BU102" s="684"/>
      <c r="BV102" s="684"/>
      <c r="BW102" s="684"/>
    </row>
    <row r="103" spans="1:75" ht="13.5" customHeight="1">
      <c r="B103" s="62"/>
      <c r="C103" s="404"/>
      <c r="D103" s="404"/>
      <c r="E103" s="320"/>
      <c r="F103" s="421"/>
      <c r="G103" s="422"/>
      <c r="I103" s="424"/>
      <c r="Y103" s="320"/>
      <c r="Z103" s="320"/>
      <c r="AA103" s="320"/>
      <c r="AB103" s="320"/>
      <c r="AJ103" s="320"/>
      <c r="AK103" s="320"/>
      <c r="AL103" s="410"/>
      <c r="AM103" s="275"/>
      <c r="AN103" s="401"/>
      <c r="AO103" s="401"/>
      <c r="AP103" s="401"/>
      <c r="AQ103" s="401"/>
      <c r="AR103" s="404"/>
      <c r="AS103" s="404"/>
      <c r="AT103" s="404"/>
      <c r="AU103" s="404"/>
      <c r="AV103" s="404"/>
      <c r="AW103" s="404"/>
      <c r="AX103" s="404"/>
      <c r="AY103" s="404"/>
      <c r="AZ103" s="404"/>
      <c r="BA103" s="404"/>
      <c r="BM103" s="684"/>
      <c r="BN103" s="684"/>
      <c r="BO103" s="684"/>
      <c r="BP103" s="684"/>
      <c r="BQ103" s="684"/>
      <c r="BR103" s="684"/>
      <c r="BS103" s="684"/>
      <c r="BT103" s="684"/>
      <c r="BU103" s="684"/>
      <c r="BV103" s="684"/>
      <c r="BW103" s="684"/>
    </row>
    <row r="104" spans="1:75" ht="13.5" customHeight="1">
      <c r="D104" s="404"/>
      <c r="E104" s="425"/>
      <c r="F104" s="421"/>
      <c r="G104" s="422"/>
      <c r="H104" s="422"/>
      <c r="AJ104" s="320"/>
      <c r="AK104" s="320"/>
      <c r="AL104" s="410"/>
      <c r="AM104" s="410"/>
      <c r="AN104" s="404"/>
      <c r="AO104" s="404"/>
      <c r="AP104" s="404"/>
      <c r="AQ104" s="404"/>
      <c r="AR104" s="404"/>
      <c r="AS104" s="404"/>
      <c r="AT104" s="404"/>
      <c r="AU104" s="404"/>
      <c r="AV104" s="404"/>
      <c r="AW104" s="404"/>
      <c r="AX104" s="404"/>
      <c r="AY104" s="404"/>
      <c r="AZ104" s="404"/>
      <c r="BA104" s="404"/>
      <c r="BM104" s="684"/>
      <c r="BN104" s="684"/>
      <c r="BO104" s="684"/>
      <c r="BP104" s="684"/>
      <c r="BQ104" s="684"/>
      <c r="BR104" s="684"/>
      <c r="BS104" s="684"/>
      <c r="BT104" s="684"/>
      <c r="BU104" s="684"/>
      <c r="BV104" s="684"/>
      <c r="BW104" s="684"/>
    </row>
    <row r="105" spans="1:75" ht="13.5" customHeight="1">
      <c r="D105" s="426"/>
      <c r="E105" s="427"/>
      <c r="F105" s="421"/>
      <c r="G105" s="422"/>
      <c r="H105" s="422"/>
      <c r="BM105" s="684"/>
      <c r="BN105" s="684"/>
      <c r="BO105" s="684"/>
      <c r="BP105" s="684"/>
      <c r="BQ105" s="684"/>
      <c r="BR105" s="684"/>
      <c r="BS105" s="684"/>
      <c r="BT105" s="684"/>
      <c r="BU105" s="684"/>
      <c r="BV105" s="684"/>
      <c r="BW105" s="684"/>
    </row>
    <row r="106" spans="1:75" ht="13.5" customHeight="1">
      <c r="D106" s="426"/>
      <c r="E106" s="425"/>
      <c r="F106" s="422"/>
      <c r="G106" s="422"/>
      <c r="H106" s="422"/>
      <c r="BM106" s="684"/>
      <c r="BN106" s="684"/>
      <c r="BO106" s="684"/>
      <c r="BP106" s="684"/>
      <c r="BQ106" s="684"/>
      <c r="BR106" s="684"/>
      <c r="BS106" s="684"/>
      <c r="BT106" s="684"/>
      <c r="BU106" s="684"/>
      <c r="BV106" s="684"/>
      <c r="BW106" s="684"/>
    </row>
    <row r="107" spans="1:75" ht="13.5" customHeight="1">
      <c r="D107" s="428"/>
      <c r="E107" s="427"/>
      <c r="F107" s="424"/>
      <c r="G107" s="424"/>
      <c r="H107" s="424"/>
      <c r="BM107" s="684"/>
      <c r="BN107" s="684"/>
      <c r="BO107" s="684"/>
      <c r="BP107" s="684"/>
      <c r="BQ107" s="684"/>
      <c r="BR107" s="684"/>
      <c r="BS107" s="684"/>
      <c r="BT107" s="684"/>
      <c r="BU107" s="684"/>
      <c r="BV107" s="684"/>
      <c r="BW107" s="684"/>
    </row>
    <row r="108" spans="1:75" ht="13.5" customHeight="1">
      <c r="D108" s="428"/>
      <c r="E108" s="427"/>
      <c r="F108" s="424"/>
      <c r="G108" s="424"/>
      <c r="H108" s="424"/>
      <c r="BM108" s="684"/>
      <c r="BN108" s="684"/>
      <c r="BO108" s="684"/>
      <c r="BP108" s="684"/>
      <c r="BQ108" s="684"/>
      <c r="BR108" s="684"/>
      <c r="BS108" s="684"/>
      <c r="BT108" s="684"/>
      <c r="BU108" s="684"/>
      <c r="BV108" s="684"/>
      <c r="BW108" s="684"/>
    </row>
    <row r="109" spans="1:75" ht="13.5" customHeight="1">
      <c r="BM109" s="684"/>
      <c r="BN109" s="684"/>
      <c r="BO109" s="684"/>
      <c r="BP109" s="684"/>
      <c r="BQ109" s="684"/>
      <c r="BR109" s="684"/>
      <c r="BS109" s="684"/>
      <c r="BT109" s="684"/>
      <c r="BU109" s="684"/>
      <c r="BV109" s="684"/>
      <c r="BW109" s="684"/>
    </row>
  </sheetData>
  <sheetProtection formatCells="0" formatColumns="0" formatRows="0" insertColumns="0" insertRows="0" deleteColumns="0" deleteRows="0"/>
  <mergeCells count="45">
    <mergeCell ref="BA2:BK2"/>
    <mergeCell ref="BH4:BK4"/>
    <mergeCell ref="BG3:BG12"/>
    <mergeCell ref="BG32:BG41"/>
    <mergeCell ref="BG61:BG70"/>
    <mergeCell ref="BA3:BC3"/>
    <mergeCell ref="AZ3:AZ4"/>
    <mergeCell ref="D1:D3"/>
    <mergeCell ref="E1:E3"/>
    <mergeCell ref="U2:U3"/>
    <mergeCell ref="N2:N3"/>
    <mergeCell ref="R2:R3"/>
    <mergeCell ref="N1:U1"/>
    <mergeCell ref="S2:S3"/>
    <mergeCell ref="T2:T3"/>
    <mergeCell ref="F1:L1"/>
    <mergeCell ref="F2:H2"/>
    <mergeCell ref="I2:K2"/>
    <mergeCell ref="L2:L3"/>
    <mergeCell ref="V1:AB1"/>
    <mergeCell ref="AX3:AX4"/>
    <mergeCell ref="AD2:AD4"/>
    <mergeCell ref="AF93:AG93"/>
    <mergeCell ref="AG2:AG4"/>
    <mergeCell ref="AF2:AF4"/>
    <mergeCell ref="AH1:AH4"/>
    <mergeCell ref="AC1:AG1"/>
    <mergeCell ref="O2:O3"/>
    <mergeCell ref="P2:P3"/>
    <mergeCell ref="Q2:Q3"/>
    <mergeCell ref="M2:M3"/>
    <mergeCell ref="Y2:Y4"/>
    <mergeCell ref="AA2:AA4"/>
    <mergeCell ref="V2:V4"/>
    <mergeCell ref="W2:W4"/>
    <mergeCell ref="X2:X4"/>
    <mergeCell ref="Z2:Z4"/>
    <mergeCell ref="AY3:AY4"/>
    <mergeCell ref="AW3:AW4"/>
    <mergeCell ref="AJ3:AJ4"/>
    <mergeCell ref="AV3:AV4"/>
    <mergeCell ref="AB2:AB4"/>
    <mergeCell ref="AK3:AU3"/>
    <mergeCell ref="AC2:AC4"/>
    <mergeCell ref="AE2:AE4"/>
  </mergeCells>
  <phoneticPr fontId="0" type="noConversion"/>
  <printOptions horizontalCentered="1" headings="1" gridLines="1"/>
  <pageMargins left="0.19685039370078741" right="0.23622047244094491" top="0.19685039370078741" bottom="0.15748031496062992" header="0.15748031496062992" footer="0.15748031496062992"/>
  <pageSetup paperSize="9" orientation="landscape" cellComments="asDisplaye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47"/>
  <sheetViews>
    <sheetView topLeftCell="A16" workbookViewId="0">
      <selection sqref="A1:XFD1048576"/>
    </sheetView>
  </sheetViews>
  <sheetFormatPr defaultRowHeight="13.5" customHeight="1"/>
  <cols>
    <col min="1" max="1" width="3.42578125" style="62" customWidth="1"/>
    <col min="2" max="2" width="3.7109375" style="320" customWidth="1"/>
    <col min="3" max="3" width="15.28515625" style="320" customWidth="1"/>
    <col min="4" max="4" width="4.28515625" style="358" customWidth="1"/>
    <col min="5" max="5" width="5.140625" style="359" customWidth="1"/>
    <col min="6" max="10" width="5.140625" style="320" customWidth="1"/>
    <col min="11" max="11" width="5.140625" style="361" customWidth="1"/>
    <col min="12" max="13" width="5.5703125" style="361" customWidth="1"/>
    <col min="14" max="18" width="3.5703125" style="62" customWidth="1"/>
    <col min="19" max="21" width="5" style="62" customWidth="1"/>
    <col min="22" max="22" width="4.28515625" style="339" customWidth="1"/>
    <col min="23" max="28" width="4.28515625" style="62" customWidth="1"/>
    <col min="29" max="29" width="4.7109375" style="62" customWidth="1"/>
    <col min="30" max="30" width="4" style="423" customWidth="1"/>
    <col min="31" max="31" width="3.7109375" style="62" customWidth="1"/>
    <col min="32" max="32" width="3.85546875" style="62" customWidth="1"/>
    <col min="33" max="33" width="4" style="62" customWidth="1"/>
    <col min="34" max="34" width="2.140625" style="556" customWidth="1"/>
    <col min="35" max="35" width="4.5703125" style="431" customWidth="1"/>
    <col min="36" max="37" width="4.28515625" style="431" customWidth="1"/>
    <col min="38" max="38" width="4.42578125" style="431" customWidth="1"/>
    <col min="39" max="39" width="4.7109375" style="431" customWidth="1"/>
    <col min="40" max="40" width="4.140625" style="431" customWidth="1"/>
    <col min="41" max="41" width="4.42578125" style="431" customWidth="1"/>
    <col min="42" max="46" width="5" style="431" customWidth="1"/>
    <col min="47" max="47" width="5.140625" style="431" customWidth="1"/>
    <col min="48" max="49" width="4.42578125" style="431" customWidth="1"/>
    <col min="50" max="50" width="6.28515625" style="431" customWidth="1"/>
    <col min="51" max="62" width="9.140625" style="431"/>
    <col min="63" max="70" width="9.140625" style="75"/>
    <col min="71" max="16384" width="9.140625" style="320"/>
  </cols>
  <sheetData>
    <row r="1" spans="1:70" s="62" customFormat="1" ht="13.5" customHeight="1" thickBot="1">
      <c r="B1" s="520"/>
      <c r="C1" s="523" t="s">
        <v>35</v>
      </c>
      <c r="D1" s="743" t="s">
        <v>256</v>
      </c>
      <c r="E1" s="807" t="s">
        <v>41</v>
      </c>
      <c r="F1" s="759" t="s">
        <v>5</v>
      </c>
      <c r="G1" s="753"/>
      <c r="H1" s="753"/>
      <c r="I1" s="753"/>
      <c r="J1" s="753"/>
      <c r="K1" s="753"/>
      <c r="L1" s="754"/>
      <c r="M1" s="552"/>
      <c r="N1" s="740" t="s">
        <v>274</v>
      </c>
      <c r="O1" s="741"/>
      <c r="P1" s="741"/>
      <c r="Q1" s="741"/>
      <c r="R1" s="741"/>
      <c r="S1" s="753"/>
      <c r="T1" s="753"/>
      <c r="U1" s="754"/>
      <c r="V1" s="759" t="s">
        <v>43</v>
      </c>
      <c r="W1" s="753"/>
      <c r="X1" s="753"/>
      <c r="Y1" s="753"/>
      <c r="Z1" s="753"/>
      <c r="AA1" s="753"/>
      <c r="AB1" s="753"/>
      <c r="AC1" s="740" t="s">
        <v>24</v>
      </c>
      <c r="AD1" s="741"/>
      <c r="AE1" s="741"/>
      <c r="AF1" s="742"/>
      <c r="AG1" s="799" t="s">
        <v>77</v>
      </c>
      <c r="AH1" s="12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75"/>
      <c r="BL1" s="75"/>
      <c r="BM1" s="75"/>
      <c r="BN1" s="75"/>
      <c r="BO1" s="75"/>
      <c r="BP1" s="75"/>
      <c r="BQ1" s="75"/>
      <c r="BR1" s="75"/>
    </row>
    <row r="2" spans="1:70" s="62" customFormat="1" ht="13.5" customHeight="1" thickBot="1">
      <c r="B2" s="521"/>
      <c r="C2" s="522" t="s">
        <v>87</v>
      </c>
      <c r="D2" s="744"/>
      <c r="E2" s="808"/>
      <c r="F2" s="760" t="s">
        <v>34</v>
      </c>
      <c r="G2" s="761"/>
      <c r="H2" s="762"/>
      <c r="I2" s="760" t="s">
        <v>30</v>
      </c>
      <c r="J2" s="761"/>
      <c r="K2" s="762"/>
      <c r="L2" s="763" t="s">
        <v>251</v>
      </c>
      <c r="M2" s="730" t="s">
        <v>270</v>
      </c>
      <c r="N2" s="805" t="s">
        <v>2</v>
      </c>
      <c r="O2" s="805" t="s">
        <v>3</v>
      </c>
      <c r="P2" s="805" t="s">
        <v>259</v>
      </c>
      <c r="Q2" s="805" t="s">
        <v>260</v>
      </c>
      <c r="R2" s="805" t="s">
        <v>261</v>
      </c>
      <c r="S2" s="755" t="s">
        <v>303</v>
      </c>
      <c r="T2" s="757" t="s">
        <v>272</v>
      </c>
      <c r="U2" s="747" t="s">
        <v>76</v>
      </c>
      <c r="V2" s="802" t="s">
        <v>297</v>
      </c>
      <c r="W2" s="722" t="s">
        <v>262</v>
      </c>
      <c r="X2" s="722" t="s">
        <v>263</v>
      </c>
      <c r="Y2" s="722" t="s">
        <v>33</v>
      </c>
      <c r="Z2" s="725" t="s">
        <v>264</v>
      </c>
      <c r="AA2" s="708"/>
      <c r="AB2" s="708" t="s">
        <v>266</v>
      </c>
      <c r="AC2" s="785" t="s">
        <v>89</v>
      </c>
      <c r="AD2" s="788">
        <v>40897</v>
      </c>
      <c r="AE2" s="791" t="s">
        <v>84</v>
      </c>
      <c r="AF2" s="794" t="s">
        <v>25</v>
      </c>
      <c r="AG2" s="800"/>
      <c r="AH2" s="12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3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75"/>
      <c r="BL2" s="75"/>
      <c r="BM2" s="75"/>
      <c r="BN2" s="75"/>
      <c r="BO2" s="75"/>
      <c r="BP2" s="75"/>
      <c r="BQ2" s="75"/>
      <c r="BR2" s="75"/>
    </row>
    <row r="3" spans="1:70" s="62" customFormat="1" ht="91.5" customHeight="1" thickBot="1">
      <c r="B3" s="124"/>
      <c r="C3" s="524" t="s">
        <v>88</v>
      </c>
      <c r="D3" s="744"/>
      <c r="E3" s="808"/>
      <c r="F3" s="525" t="s">
        <v>298</v>
      </c>
      <c r="G3" s="526" t="s">
        <v>299</v>
      </c>
      <c r="H3" s="554" t="s">
        <v>300</v>
      </c>
      <c r="I3" s="525" t="s">
        <v>301</v>
      </c>
      <c r="J3" s="526" t="s">
        <v>302</v>
      </c>
      <c r="K3" s="555" t="s">
        <v>257</v>
      </c>
      <c r="L3" s="764"/>
      <c r="M3" s="731"/>
      <c r="N3" s="806"/>
      <c r="O3" s="806"/>
      <c r="P3" s="806"/>
      <c r="Q3" s="806"/>
      <c r="R3" s="806"/>
      <c r="S3" s="756"/>
      <c r="T3" s="758"/>
      <c r="U3" s="748"/>
      <c r="V3" s="803"/>
      <c r="W3" s="723"/>
      <c r="X3" s="723"/>
      <c r="Y3" s="723"/>
      <c r="Z3" s="726"/>
      <c r="AA3" s="709"/>
      <c r="AB3" s="709"/>
      <c r="AC3" s="786"/>
      <c r="AD3" s="789"/>
      <c r="AE3" s="792"/>
      <c r="AF3" s="795"/>
      <c r="AG3" s="800"/>
      <c r="AH3" s="121"/>
      <c r="AI3" s="797" t="s">
        <v>252</v>
      </c>
      <c r="AJ3" s="798" t="s">
        <v>82</v>
      </c>
      <c r="AK3" s="798"/>
      <c r="AL3" s="798"/>
      <c r="AM3" s="798"/>
      <c r="AN3" s="798"/>
      <c r="AO3" s="798"/>
      <c r="AP3" s="798"/>
      <c r="AQ3" s="798"/>
      <c r="AR3" s="798"/>
      <c r="AS3" s="798"/>
      <c r="AT3" s="798"/>
      <c r="AU3" s="783" t="s">
        <v>81</v>
      </c>
      <c r="AV3" s="783" t="s">
        <v>254</v>
      </c>
      <c r="AW3" s="783" t="s">
        <v>253</v>
      </c>
      <c r="AX3" s="783" t="s">
        <v>255</v>
      </c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75"/>
      <c r="BL3" s="75"/>
      <c r="BM3" s="75"/>
      <c r="BN3" s="75"/>
      <c r="BO3" s="75"/>
      <c r="BP3" s="75"/>
      <c r="BQ3" s="75"/>
      <c r="BR3" s="75"/>
    </row>
    <row r="4" spans="1:70" s="62" customFormat="1" ht="13.5" customHeight="1" thickBot="1">
      <c r="B4" s="57"/>
      <c r="C4" s="551" t="s">
        <v>304</v>
      </c>
      <c r="D4" s="129" t="s">
        <v>22</v>
      </c>
      <c r="E4" s="129" t="s">
        <v>23</v>
      </c>
      <c r="F4" s="551" t="s">
        <v>12</v>
      </c>
      <c r="G4" s="212" t="s">
        <v>13</v>
      </c>
      <c r="H4" s="59" t="s">
        <v>14</v>
      </c>
      <c r="I4" s="114" t="s">
        <v>15</v>
      </c>
      <c r="J4" s="213" t="s">
        <v>16</v>
      </c>
      <c r="K4" s="111" t="s">
        <v>17</v>
      </c>
      <c r="L4" s="117" t="s">
        <v>18</v>
      </c>
      <c r="M4" s="446" t="s">
        <v>19</v>
      </c>
      <c r="N4" s="498" t="s">
        <v>247</v>
      </c>
      <c r="O4" s="499" t="s">
        <v>20</v>
      </c>
      <c r="P4" s="499" t="s">
        <v>21</v>
      </c>
      <c r="Q4" s="499" t="s">
        <v>248</v>
      </c>
      <c r="R4" s="500" t="s">
        <v>249</v>
      </c>
      <c r="S4" s="214" t="s">
        <v>273</v>
      </c>
      <c r="T4" s="211" t="s">
        <v>26</v>
      </c>
      <c r="U4" s="111" t="s">
        <v>28</v>
      </c>
      <c r="V4" s="804"/>
      <c r="W4" s="724"/>
      <c r="X4" s="724"/>
      <c r="Y4" s="724"/>
      <c r="Z4" s="727"/>
      <c r="AA4" s="709"/>
      <c r="AB4" s="709"/>
      <c r="AC4" s="787"/>
      <c r="AD4" s="790"/>
      <c r="AE4" s="793"/>
      <c r="AF4" s="796"/>
      <c r="AG4" s="801"/>
      <c r="AH4" s="121"/>
      <c r="AI4" s="797"/>
      <c r="AJ4" s="262" t="s">
        <v>66</v>
      </c>
      <c r="AK4" s="262" t="s">
        <v>67</v>
      </c>
      <c r="AL4" s="262" t="s">
        <v>68</v>
      </c>
      <c r="AM4" s="262" t="s">
        <v>69</v>
      </c>
      <c r="AN4" s="262" t="s">
        <v>70</v>
      </c>
      <c r="AO4" s="262" t="s">
        <v>71</v>
      </c>
      <c r="AP4" s="262" t="s">
        <v>79</v>
      </c>
      <c r="AQ4" s="262" t="s">
        <v>80</v>
      </c>
      <c r="AR4" s="262" t="s">
        <v>267</v>
      </c>
      <c r="AS4" s="262" t="s">
        <v>268</v>
      </c>
      <c r="AT4" s="262" t="s">
        <v>269</v>
      </c>
      <c r="AU4" s="784"/>
      <c r="AV4" s="783"/>
      <c r="AW4" s="783"/>
      <c r="AX4" s="783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75"/>
      <c r="BL4" s="75"/>
      <c r="BM4" s="75"/>
      <c r="BN4" s="75"/>
      <c r="BO4" s="75"/>
      <c r="BP4" s="75"/>
      <c r="BQ4" s="75"/>
      <c r="BR4" s="75"/>
    </row>
    <row r="5" spans="1:70" ht="13.5" customHeight="1">
      <c r="A5" s="62">
        <f>AX5</f>
        <v>6</v>
      </c>
      <c r="B5" s="487">
        <v>1</v>
      </c>
      <c r="C5" s="488" t="s">
        <v>232</v>
      </c>
      <c r="D5" s="489">
        <f t="shared" ref="D5:D13" si="0">IF(AE5=0,ROUND(E5,0),IF(AE5=1,ROUND(E5-1,0),2))</f>
        <v>2</v>
      </c>
      <c r="E5" s="505">
        <f>(F5*F20+G5*G20+H5*H20+I5*I20+J5*J20+K5*K20+L5*L20+M5*M19)/AE22</f>
        <v>1.2494305694305694</v>
      </c>
      <c r="F5" s="302">
        <v>2</v>
      </c>
      <c r="G5" s="300"/>
      <c r="H5" s="301"/>
      <c r="I5" s="373">
        <v>2</v>
      </c>
      <c r="J5" s="303"/>
      <c r="K5" s="300">
        <f>2+V5*3.4/40</f>
        <v>2</v>
      </c>
      <c r="L5" s="299">
        <f>(N5*N20+O5*O20+P5*P20+Q5*Q20+R5*R20+S5*S20+T5*T20+U5*U20)/AC21</f>
        <v>0.74373626373626378</v>
      </c>
      <c r="M5" s="299">
        <v>4</v>
      </c>
      <c r="N5" s="454"/>
      <c r="O5" s="454"/>
      <c r="P5" s="454"/>
      <c r="Q5" s="454"/>
      <c r="R5" s="455"/>
      <c r="S5" s="302">
        <f>2+(W5+2*AA5+2*AB5)*3.4/38</f>
        <v>2</v>
      </c>
      <c r="T5" s="454">
        <f>5-X5*2/7</f>
        <v>4.4285714285714288</v>
      </c>
      <c r="U5" s="455">
        <f>2.7*(1+(Y5+Z5)/15)</f>
        <v>3.24</v>
      </c>
      <c r="V5" s="449"/>
      <c r="W5" s="450"/>
      <c r="X5" s="450">
        <v>2</v>
      </c>
      <c r="Y5" s="450"/>
      <c r="Z5" s="450">
        <v>3</v>
      </c>
      <c r="AA5" s="450"/>
      <c r="AB5" s="451"/>
      <c r="AC5" s="459">
        <f t="shared" ref="AC5:AC13" si="1">IF(D5&gt;2.5,0,1)</f>
        <v>1</v>
      </c>
      <c r="AD5" s="470"/>
      <c r="AE5" s="442">
        <f t="shared" ref="AE5:AE13" si="2">AI5</f>
        <v>11</v>
      </c>
      <c r="AF5" s="443">
        <f t="shared" ref="AF5:AF13" si="3">AE5-AD5</f>
        <v>11</v>
      </c>
      <c r="AG5" s="311">
        <v>40</v>
      </c>
      <c r="AH5" s="312"/>
      <c r="AI5" s="476">
        <f>SUM(AJ5:AT5)</f>
        <v>11</v>
      </c>
      <c r="AJ5" s="477">
        <f t="shared" ref="AJ5:AM13" si="4">IF(F5&lt;2.6,1,0)</f>
        <v>1</v>
      </c>
      <c r="AK5" s="442">
        <f t="shared" si="4"/>
        <v>1</v>
      </c>
      <c r="AL5" s="443">
        <f t="shared" si="4"/>
        <v>1</v>
      </c>
      <c r="AM5" s="478">
        <f t="shared" si="4"/>
        <v>1</v>
      </c>
      <c r="AN5" s="442">
        <f t="shared" ref="AN5:AN13" si="5">IF(K5&lt;2.6,1,0)</f>
        <v>1</v>
      </c>
      <c r="AO5" s="443">
        <f t="shared" ref="AO5:AO13" si="6">IF(J5&lt;2.6,1,0)</f>
        <v>1</v>
      </c>
      <c r="AP5" s="441">
        <f>IF(N5&lt;2.6,1,0)</f>
        <v>1</v>
      </c>
      <c r="AQ5" s="442">
        <f t="shared" ref="AQ5:AT13" si="7">IF(O5&lt;2.6,1,0)</f>
        <v>1</v>
      </c>
      <c r="AR5" s="442">
        <f t="shared" si="7"/>
        <v>1</v>
      </c>
      <c r="AS5" s="442">
        <f t="shared" si="7"/>
        <v>1</v>
      </c>
      <c r="AT5" s="443">
        <f t="shared" si="7"/>
        <v>1</v>
      </c>
      <c r="AU5" s="317">
        <f>SUM(AP5:AT5)</f>
        <v>5</v>
      </c>
      <c r="AV5" s="319">
        <f t="shared" ref="AV5:AV36" si="8">SUM(AJ5:AL5)</f>
        <v>3</v>
      </c>
      <c r="AW5" s="318">
        <f t="shared" ref="AW5:AW36" si="9">SUM(AM5:AO5)</f>
        <v>3</v>
      </c>
      <c r="AX5" s="319">
        <f>SUM(AV5:AW5)</f>
        <v>6</v>
      </c>
    </row>
    <row r="6" spans="1:70" ht="13.5" customHeight="1">
      <c r="A6" s="62">
        <f t="shared" ref="A6:A13" si="10">AX6</f>
        <v>6</v>
      </c>
      <c r="B6" s="364">
        <v>2</v>
      </c>
      <c r="C6" s="372" t="s">
        <v>233</v>
      </c>
      <c r="D6" s="321">
        <f t="shared" si="0"/>
        <v>2</v>
      </c>
      <c r="E6" s="490">
        <f>(F6*F21+G6*G21+H6*H21+I6*I21+J6*J21+K6*K21+L6*L21+M6*M20)/AE23</f>
        <v>0.52237762237762242</v>
      </c>
      <c r="F6" s="324"/>
      <c r="G6" s="323"/>
      <c r="H6" s="297"/>
      <c r="I6" s="324"/>
      <c r="J6" s="297"/>
      <c r="K6" s="297">
        <f t="shared" ref="K6:K13" si="11">2+V6*3.4/40</f>
        <v>2</v>
      </c>
      <c r="L6" s="324">
        <f>(N6*N21+O6*O21+P6*P21+Q6*Q21+R6*R21+S6*S21+T6*T21+U6*U21)/AC22</f>
        <v>0.74615384615384606</v>
      </c>
      <c r="M6" s="322">
        <v>2</v>
      </c>
      <c r="N6" s="436"/>
      <c r="O6" s="436"/>
      <c r="P6" s="436"/>
      <c r="Q6" s="436"/>
      <c r="R6" s="437"/>
      <c r="S6" s="324">
        <f t="shared" ref="S6:S13" si="12">2+(W6+2*AA6+2*AB6)*3.4/38</f>
        <v>2</v>
      </c>
      <c r="T6" s="549">
        <f t="shared" ref="T6:T13" si="13">5-X6*2/7</f>
        <v>5</v>
      </c>
      <c r="U6" s="437">
        <f t="shared" ref="U6:U13" si="14">2.7*(1+(Y6+Z6)/15)</f>
        <v>2.7</v>
      </c>
      <c r="V6" s="327"/>
      <c r="W6" s="437"/>
      <c r="X6" s="437"/>
      <c r="Y6" s="437"/>
      <c r="Z6" s="437"/>
      <c r="AA6" s="437"/>
      <c r="AB6" s="452"/>
      <c r="AC6" s="322">
        <f t="shared" si="1"/>
        <v>1</v>
      </c>
      <c r="AD6" s="328"/>
      <c r="AE6" s="329">
        <f t="shared" si="2"/>
        <v>11</v>
      </c>
      <c r="AF6" s="330">
        <f t="shared" si="3"/>
        <v>11</v>
      </c>
      <c r="AG6" s="322">
        <f t="shared" ref="AG6:AG18" si="15">AG5</f>
        <v>40</v>
      </c>
      <c r="AH6" s="121"/>
      <c r="AI6" s="479">
        <f t="shared" ref="AI6:AI13" si="16">SUM(AJ6:AT6)</f>
        <v>11</v>
      </c>
      <c r="AJ6" s="331">
        <f t="shared" si="4"/>
        <v>1</v>
      </c>
      <c r="AK6" s="329">
        <f t="shared" si="4"/>
        <v>1</v>
      </c>
      <c r="AL6" s="330">
        <f t="shared" si="4"/>
        <v>1</v>
      </c>
      <c r="AM6" s="317">
        <f t="shared" si="4"/>
        <v>1</v>
      </c>
      <c r="AN6" s="329">
        <f t="shared" si="5"/>
        <v>1</v>
      </c>
      <c r="AO6" s="330">
        <f t="shared" si="6"/>
        <v>1</v>
      </c>
      <c r="AP6" s="338">
        <f t="shared" ref="AP6:AP13" si="17">IF(N6&lt;2.6,1,0)</f>
        <v>1</v>
      </c>
      <c r="AQ6" s="334">
        <f t="shared" si="7"/>
        <v>1</v>
      </c>
      <c r="AR6" s="334">
        <f t="shared" si="7"/>
        <v>1</v>
      </c>
      <c r="AS6" s="334">
        <f t="shared" si="7"/>
        <v>1</v>
      </c>
      <c r="AT6" s="335">
        <f t="shared" si="7"/>
        <v>1</v>
      </c>
      <c r="AU6" s="317">
        <f t="shared" ref="AU6:AU13" si="18">SUM(AP6:AT6)</f>
        <v>5</v>
      </c>
      <c r="AV6" s="319">
        <f t="shared" si="8"/>
        <v>3</v>
      </c>
      <c r="AW6" s="318">
        <f t="shared" si="9"/>
        <v>3</v>
      </c>
      <c r="AX6" s="319">
        <f>SUM(AV6:AW6)</f>
        <v>6</v>
      </c>
    </row>
    <row r="7" spans="1:70" ht="13.5" customHeight="1">
      <c r="A7" s="62">
        <f t="shared" si="10"/>
        <v>4</v>
      </c>
      <c r="B7" s="370">
        <v>3</v>
      </c>
      <c r="C7" s="544" t="s">
        <v>234</v>
      </c>
      <c r="D7" s="298">
        <f t="shared" si="0"/>
        <v>2</v>
      </c>
      <c r="E7" s="491">
        <f t="shared" ref="E7:E18" si="19">(F7*F23+G7*G23+H7*H23+I7*I23+J7*J23+K7*K23+L7*L23+M7*M22)/AE25</f>
        <v>1.6736363636363636</v>
      </c>
      <c r="F7" s="302">
        <v>3.7</v>
      </c>
      <c r="G7" s="300"/>
      <c r="H7" s="301"/>
      <c r="I7" s="373">
        <v>3.4</v>
      </c>
      <c r="J7" s="303"/>
      <c r="K7" s="301">
        <f t="shared" si="11"/>
        <v>2</v>
      </c>
      <c r="L7" s="373">
        <f t="shared" ref="L7:L18" si="20">(N7*N23+O7*O23+P7*P23+Q7*Q23+R7*R23+S7*S23+T7*T23+U7*U23)/AC24</f>
        <v>0.76</v>
      </c>
      <c r="M7" s="299">
        <v>4</v>
      </c>
      <c r="N7" s="304"/>
      <c r="O7" s="304"/>
      <c r="P7" s="304"/>
      <c r="Q7" s="304"/>
      <c r="R7" s="305"/>
      <c r="S7" s="302">
        <f t="shared" si="12"/>
        <v>2</v>
      </c>
      <c r="T7" s="550">
        <f t="shared" si="13"/>
        <v>5</v>
      </c>
      <c r="U7" s="305">
        <f t="shared" si="14"/>
        <v>2.8800000000000003</v>
      </c>
      <c r="V7" s="307"/>
      <c r="W7" s="305"/>
      <c r="X7" s="305"/>
      <c r="Y7" s="305"/>
      <c r="Z7" s="305">
        <v>1</v>
      </c>
      <c r="AA7" s="305"/>
      <c r="AB7" s="453"/>
      <c r="AC7" s="299">
        <f t="shared" si="1"/>
        <v>1</v>
      </c>
      <c r="AD7" s="308"/>
      <c r="AE7" s="309">
        <f t="shared" si="2"/>
        <v>9</v>
      </c>
      <c r="AF7" s="310">
        <f t="shared" si="3"/>
        <v>9</v>
      </c>
      <c r="AG7" s="299">
        <f t="shared" si="15"/>
        <v>40</v>
      </c>
      <c r="AH7" s="121"/>
      <c r="AI7" s="480">
        <f t="shared" si="16"/>
        <v>9</v>
      </c>
      <c r="AJ7" s="313">
        <f t="shared" si="4"/>
        <v>0</v>
      </c>
      <c r="AK7" s="309">
        <f t="shared" si="4"/>
        <v>1</v>
      </c>
      <c r="AL7" s="310">
        <f t="shared" si="4"/>
        <v>1</v>
      </c>
      <c r="AM7" s="314">
        <f t="shared" si="4"/>
        <v>0</v>
      </c>
      <c r="AN7" s="309">
        <f t="shared" si="5"/>
        <v>1</v>
      </c>
      <c r="AO7" s="310">
        <f t="shared" si="6"/>
        <v>1</v>
      </c>
      <c r="AP7" s="316">
        <f t="shared" si="17"/>
        <v>1</v>
      </c>
      <c r="AQ7" s="309">
        <f t="shared" si="7"/>
        <v>1</v>
      </c>
      <c r="AR7" s="309">
        <f t="shared" si="7"/>
        <v>1</v>
      </c>
      <c r="AS7" s="309">
        <f t="shared" si="7"/>
        <v>1</v>
      </c>
      <c r="AT7" s="310">
        <f t="shared" si="7"/>
        <v>1</v>
      </c>
      <c r="AU7" s="317">
        <f t="shared" si="18"/>
        <v>5</v>
      </c>
      <c r="AV7" s="319">
        <f t="shared" si="8"/>
        <v>2</v>
      </c>
      <c r="AW7" s="318">
        <f t="shared" si="9"/>
        <v>2</v>
      </c>
      <c r="AX7" s="319">
        <f t="shared" ref="AX7:AX19" si="21">SUM(AV7:AW7)</f>
        <v>4</v>
      </c>
    </row>
    <row r="8" spans="1:70" ht="13.5" customHeight="1">
      <c r="A8" s="62">
        <f t="shared" si="10"/>
        <v>6</v>
      </c>
      <c r="B8" s="364">
        <v>4</v>
      </c>
      <c r="C8" s="372" t="s">
        <v>235</v>
      </c>
      <c r="D8" s="321">
        <f t="shared" si="0"/>
        <v>2</v>
      </c>
      <c r="E8" s="490">
        <f t="shared" si="19"/>
        <v>0.94051948051948064</v>
      </c>
      <c r="F8" s="324"/>
      <c r="G8" s="323"/>
      <c r="H8" s="297"/>
      <c r="I8" s="324"/>
      <c r="J8" s="297"/>
      <c r="K8" s="297">
        <f t="shared" si="11"/>
        <v>2</v>
      </c>
      <c r="L8" s="324">
        <f t="shared" si="20"/>
        <v>2.3457142857142861</v>
      </c>
      <c r="M8" s="322">
        <v>5</v>
      </c>
      <c r="N8" s="436">
        <v>5</v>
      </c>
      <c r="O8" s="436">
        <v>5</v>
      </c>
      <c r="P8" s="436"/>
      <c r="Q8" s="436"/>
      <c r="R8" s="437"/>
      <c r="S8" s="324">
        <f t="shared" si="12"/>
        <v>2</v>
      </c>
      <c r="T8" s="436">
        <f t="shared" si="13"/>
        <v>4.7142857142857144</v>
      </c>
      <c r="U8" s="437">
        <f t="shared" si="14"/>
        <v>3.78</v>
      </c>
      <c r="V8" s="327"/>
      <c r="W8" s="437"/>
      <c r="X8" s="437">
        <v>1</v>
      </c>
      <c r="Y8" s="437"/>
      <c r="Z8" s="437">
        <v>6</v>
      </c>
      <c r="AA8" s="437"/>
      <c r="AB8" s="452"/>
      <c r="AC8" s="322">
        <f t="shared" si="1"/>
        <v>1</v>
      </c>
      <c r="AD8" s="328"/>
      <c r="AE8" s="329">
        <f t="shared" si="2"/>
        <v>9</v>
      </c>
      <c r="AF8" s="330">
        <f t="shared" si="3"/>
        <v>9</v>
      </c>
      <c r="AG8" s="322">
        <f t="shared" si="15"/>
        <v>40</v>
      </c>
      <c r="AH8" s="312"/>
      <c r="AI8" s="479">
        <f t="shared" si="16"/>
        <v>9</v>
      </c>
      <c r="AJ8" s="331">
        <f t="shared" si="4"/>
        <v>1</v>
      </c>
      <c r="AK8" s="329">
        <f t="shared" si="4"/>
        <v>1</v>
      </c>
      <c r="AL8" s="330">
        <f t="shared" si="4"/>
        <v>1</v>
      </c>
      <c r="AM8" s="317">
        <f t="shared" si="4"/>
        <v>1</v>
      </c>
      <c r="AN8" s="329">
        <f t="shared" si="5"/>
        <v>1</v>
      </c>
      <c r="AO8" s="330">
        <f t="shared" si="6"/>
        <v>1</v>
      </c>
      <c r="AP8" s="338">
        <f t="shared" si="17"/>
        <v>0</v>
      </c>
      <c r="AQ8" s="334">
        <f t="shared" si="7"/>
        <v>0</v>
      </c>
      <c r="AR8" s="334">
        <f t="shared" si="7"/>
        <v>1</v>
      </c>
      <c r="AS8" s="334">
        <f t="shared" si="7"/>
        <v>1</v>
      </c>
      <c r="AT8" s="335">
        <f t="shared" si="7"/>
        <v>1</v>
      </c>
      <c r="AU8" s="317">
        <f t="shared" si="18"/>
        <v>3</v>
      </c>
      <c r="AV8" s="319">
        <f t="shared" si="8"/>
        <v>3</v>
      </c>
      <c r="AW8" s="318">
        <f t="shared" si="9"/>
        <v>3</v>
      </c>
      <c r="AX8" s="319">
        <f t="shared" si="21"/>
        <v>6</v>
      </c>
    </row>
    <row r="9" spans="1:70" ht="13.5" customHeight="1">
      <c r="A9" s="62">
        <f t="shared" si="10"/>
        <v>6</v>
      </c>
      <c r="B9" s="370">
        <v>5</v>
      </c>
      <c r="C9" s="371" t="s">
        <v>236</v>
      </c>
      <c r="D9" s="298">
        <f t="shared" si="0"/>
        <v>2</v>
      </c>
      <c r="E9" s="491">
        <f t="shared" si="19"/>
        <v>1.007932067932068</v>
      </c>
      <c r="F9" s="302"/>
      <c r="G9" s="300"/>
      <c r="H9" s="301"/>
      <c r="I9" s="373"/>
      <c r="J9" s="303"/>
      <c r="K9" s="301">
        <f t="shared" si="11"/>
        <v>2</v>
      </c>
      <c r="L9" s="373">
        <f t="shared" si="20"/>
        <v>3.0872527472527476</v>
      </c>
      <c r="M9" s="299">
        <v>5</v>
      </c>
      <c r="N9" s="304">
        <v>5</v>
      </c>
      <c r="O9" s="304">
        <v>5</v>
      </c>
      <c r="P9" s="304">
        <v>5</v>
      </c>
      <c r="Q9" s="304"/>
      <c r="R9" s="305"/>
      <c r="S9" s="302">
        <f t="shared" si="12"/>
        <v>2</v>
      </c>
      <c r="T9" s="304">
        <f t="shared" si="13"/>
        <v>4.7142857142857144</v>
      </c>
      <c r="U9" s="305">
        <f t="shared" si="14"/>
        <v>3.42</v>
      </c>
      <c r="V9" s="307"/>
      <c r="W9" s="305"/>
      <c r="X9" s="305">
        <v>1</v>
      </c>
      <c r="Y9" s="305"/>
      <c r="Z9" s="305">
        <v>4</v>
      </c>
      <c r="AA9" s="305"/>
      <c r="AB9" s="453"/>
      <c r="AC9" s="299">
        <f t="shared" si="1"/>
        <v>1</v>
      </c>
      <c r="AD9" s="308"/>
      <c r="AE9" s="309">
        <f t="shared" si="2"/>
        <v>8</v>
      </c>
      <c r="AF9" s="310">
        <f t="shared" si="3"/>
        <v>8</v>
      </c>
      <c r="AG9" s="299">
        <f t="shared" si="15"/>
        <v>40</v>
      </c>
      <c r="AH9" s="121"/>
      <c r="AI9" s="480">
        <f t="shared" si="16"/>
        <v>8</v>
      </c>
      <c r="AJ9" s="313">
        <f t="shared" si="4"/>
        <v>1</v>
      </c>
      <c r="AK9" s="309">
        <f t="shared" si="4"/>
        <v>1</v>
      </c>
      <c r="AL9" s="310">
        <f t="shared" si="4"/>
        <v>1</v>
      </c>
      <c r="AM9" s="314">
        <f t="shared" si="4"/>
        <v>1</v>
      </c>
      <c r="AN9" s="309">
        <f t="shared" si="5"/>
        <v>1</v>
      </c>
      <c r="AO9" s="310">
        <f t="shared" si="6"/>
        <v>1</v>
      </c>
      <c r="AP9" s="316">
        <f t="shared" si="17"/>
        <v>0</v>
      </c>
      <c r="AQ9" s="309">
        <f t="shared" si="7"/>
        <v>0</v>
      </c>
      <c r="AR9" s="309">
        <f t="shared" si="7"/>
        <v>0</v>
      </c>
      <c r="AS9" s="309">
        <f t="shared" si="7"/>
        <v>1</v>
      </c>
      <c r="AT9" s="310">
        <f t="shared" si="7"/>
        <v>1</v>
      </c>
      <c r="AU9" s="317">
        <f t="shared" si="18"/>
        <v>2</v>
      </c>
      <c r="AV9" s="319">
        <f t="shared" si="8"/>
        <v>3</v>
      </c>
      <c r="AW9" s="318">
        <f t="shared" si="9"/>
        <v>3</v>
      </c>
      <c r="AX9" s="319">
        <f t="shared" si="21"/>
        <v>6</v>
      </c>
    </row>
    <row r="10" spans="1:70" ht="13.5" customHeight="1">
      <c r="A10" s="62">
        <f t="shared" si="10"/>
        <v>6</v>
      </c>
      <c r="B10" s="364">
        <v>6</v>
      </c>
      <c r="C10" s="372" t="s">
        <v>237</v>
      </c>
      <c r="D10" s="321">
        <f t="shared" si="0"/>
        <v>2</v>
      </c>
      <c r="E10" s="490">
        <f t="shared" si="19"/>
        <v>0.61506493506493498</v>
      </c>
      <c r="F10" s="324"/>
      <c r="G10" s="323"/>
      <c r="H10" s="297"/>
      <c r="I10" s="324"/>
      <c r="J10" s="297"/>
      <c r="K10" s="297">
        <f t="shared" si="11"/>
        <v>2</v>
      </c>
      <c r="L10" s="324">
        <f t="shared" si="20"/>
        <v>0.76571428571428568</v>
      </c>
      <c r="M10" s="322">
        <v>3</v>
      </c>
      <c r="N10" s="436"/>
      <c r="O10" s="436"/>
      <c r="P10" s="436"/>
      <c r="Q10" s="436"/>
      <c r="R10" s="437"/>
      <c r="S10" s="324">
        <f t="shared" si="12"/>
        <v>2</v>
      </c>
      <c r="T10" s="436">
        <f t="shared" si="13"/>
        <v>4.7142857142857144</v>
      </c>
      <c r="U10" s="437">
        <f t="shared" si="14"/>
        <v>3.24</v>
      </c>
      <c r="V10" s="327"/>
      <c r="W10" s="437"/>
      <c r="X10" s="437">
        <v>1</v>
      </c>
      <c r="Y10" s="437"/>
      <c r="Z10" s="437">
        <v>3</v>
      </c>
      <c r="AA10" s="437"/>
      <c r="AB10" s="452"/>
      <c r="AC10" s="322">
        <f t="shared" si="1"/>
        <v>1</v>
      </c>
      <c r="AD10" s="328"/>
      <c r="AE10" s="329">
        <f t="shared" si="2"/>
        <v>11</v>
      </c>
      <c r="AF10" s="330">
        <f t="shared" si="3"/>
        <v>11</v>
      </c>
      <c r="AG10" s="322">
        <f t="shared" si="15"/>
        <v>40</v>
      </c>
      <c r="AH10" s="312"/>
      <c r="AI10" s="479">
        <f t="shared" si="16"/>
        <v>11</v>
      </c>
      <c r="AJ10" s="331">
        <f t="shared" si="4"/>
        <v>1</v>
      </c>
      <c r="AK10" s="329">
        <f t="shared" si="4"/>
        <v>1</v>
      </c>
      <c r="AL10" s="330">
        <f t="shared" si="4"/>
        <v>1</v>
      </c>
      <c r="AM10" s="317">
        <f t="shared" si="4"/>
        <v>1</v>
      </c>
      <c r="AN10" s="329">
        <f t="shared" si="5"/>
        <v>1</v>
      </c>
      <c r="AO10" s="330">
        <f t="shared" si="6"/>
        <v>1</v>
      </c>
      <c r="AP10" s="338">
        <f t="shared" si="17"/>
        <v>1</v>
      </c>
      <c r="AQ10" s="334">
        <f t="shared" si="7"/>
        <v>1</v>
      </c>
      <c r="AR10" s="334">
        <f t="shared" si="7"/>
        <v>1</v>
      </c>
      <c r="AS10" s="334">
        <f t="shared" si="7"/>
        <v>1</v>
      </c>
      <c r="AT10" s="335">
        <f t="shared" si="7"/>
        <v>1</v>
      </c>
      <c r="AU10" s="317">
        <f t="shared" si="18"/>
        <v>5</v>
      </c>
      <c r="AV10" s="319">
        <f t="shared" si="8"/>
        <v>3</v>
      </c>
      <c r="AW10" s="318">
        <f t="shared" si="9"/>
        <v>3</v>
      </c>
      <c r="AX10" s="319">
        <f t="shared" si="21"/>
        <v>6</v>
      </c>
    </row>
    <row r="11" spans="1:70" ht="13.5" customHeight="1">
      <c r="A11" s="62">
        <f t="shared" si="10"/>
        <v>6</v>
      </c>
      <c r="B11" s="370">
        <v>7</v>
      </c>
      <c r="C11" s="371" t="s">
        <v>238</v>
      </c>
      <c r="D11" s="298">
        <f t="shared" si="0"/>
        <v>2</v>
      </c>
      <c r="E11" s="491">
        <f t="shared" si="19"/>
        <v>0.94</v>
      </c>
      <c r="F11" s="302"/>
      <c r="G11" s="300"/>
      <c r="H11" s="301"/>
      <c r="I11" s="373"/>
      <c r="J11" s="303"/>
      <c r="K11" s="301">
        <f t="shared" si="11"/>
        <v>2</v>
      </c>
      <c r="L11" s="373">
        <f t="shared" si="20"/>
        <v>2.3400000000000003</v>
      </c>
      <c r="M11" s="299">
        <v>5</v>
      </c>
      <c r="N11" s="304">
        <v>5</v>
      </c>
      <c r="O11" s="304">
        <v>5</v>
      </c>
      <c r="P11" s="304"/>
      <c r="Q11" s="304"/>
      <c r="R11" s="305"/>
      <c r="S11" s="302">
        <f t="shared" si="12"/>
        <v>2</v>
      </c>
      <c r="T11" s="550">
        <f t="shared" si="13"/>
        <v>5</v>
      </c>
      <c r="U11" s="305">
        <f t="shared" si="14"/>
        <v>3.42</v>
      </c>
      <c r="V11" s="307"/>
      <c r="W11" s="305"/>
      <c r="X11" s="305"/>
      <c r="Y11" s="305"/>
      <c r="Z11" s="305">
        <v>4</v>
      </c>
      <c r="AA11" s="305"/>
      <c r="AB11" s="453"/>
      <c r="AC11" s="299">
        <f t="shared" si="1"/>
        <v>1</v>
      </c>
      <c r="AD11" s="308"/>
      <c r="AE11" s="309">
        <f t="shared" si="2"/>
        <v>9</v>
      </c>
      <c r="AF11" s="310">
        <f t="shared" si="3"/>
        <v>9</v>
      </c>
      <c r="AG11" s="299">
        <f t="shared" si="15"/>
        <v>40</v>
      </c>
      <c r="AH11" s="121"/>
      <c r="AI11" s="480">
        <f t="shared" si="16"/>
        <v>9</v>
      </c>
      <c r="AJ11" s="313">
        <f t="shared" si="4"/>
        <v>1</v>
      </c>
      <c r="AK11" s="309">
        <f t="shared" si="4"/>
        <v>1</v>
      </c>
      <c r="AL11" s="310">
        <f t="shared" si="4"/>
        <v>1</v>
      </c>
      <c r="AM11" s="314">
        <f t="shared" si="4"/>
        <v>1</v>
      </c>
      <c r="AN11" s="309">
        <f t="shared" si="5"/>
        <v>1</v>
      </c>
      <c r="AO11" s="310">
        <f t="shared" si="6"/>
        <v>1</v>
      </c>
      <c r="AP11" s="316">
        <f t="shared" si="17"/>
        <v>0</v>
      </c>
      <c r="AQ11" s="309">
        <f t="shared" si="7"/>
        <v>0</v>
      </c>
      <c r="AR11" s="309">
        <f t="shared" si="7"/>
        <v>1</v>
      </c>
      <c r="AS11" s="309">
        <f t="shared" si="7"/>
        <v>1</v>
      </c>
      <c r="AT11" s="310">
        <f t="shared" si="7"/>
        <v>1</v>
      </c>
      <c r="AU11" s="317">
        <f t="shared" si="18"/>
        <v>3</v>
      </c>
      <c r="AV11" s="319">
        <f t="shared" si="8"/>
        <v>3</v>
      </c>
      <c r="AW11" s="318">
        <f t="shared" si="9"/>
        <v>3</v>
      </c>
      <c r="AX11" s="319">
        <f t="shared" si="21"/>
        <v>6</v>
      </c>
    </row>
    <row r="12" spans="1:70" ht="13.5" customHeight="1">
      <c r="A12" s="62">
        <f t="shared" si="10"/>
        <v>5</v>
      </c>
      <c r="B12" s="364">
        <v>8</v>
      </c>
      <c r="C12" s="372" t="s">
        <v>239</v>
      </c>
      <c r="D12" s="321">
        <f t="shared" si="0"/>
        <v>2</v>
      </c>
      <c r="E12" s="490">
        <f t="shared" si="19"/>
        <v>1.6697502497502499</v>
      </c>
      <c r="F12" s="324">
        <v>2</v>
      </c>
      <c r="G12" s="323"/>
      <c r="H12" s="297"/>
      <c r="I12" s="324">
        <v>4</v>
      </c>
      <c r="J12" s="297"/>
      <c r="K12" s="297">
        <f t="shared" si="11"/>
        <v>2</v>
      </c>
      <c r="L12" s="324">
        <f t="shared" si="20"/>
        <v>1.3672527472527471</v>
      </c>
      <c r="M12" s="322">
        <v>5</v>
      </c>
      <c r="N12" s="436">
        <v>4</v>
      </c>
      <c r="O12" s="436"/>
      <c r="P12" s="436"/>
      <c r="Q12" s="436"/>
      <c r="R12" s="437"/>
      <c r="S12" s="324">
        <f t="shared" si="12"/>
        <v>2</v>
      </c>
      <c r="T12" s="436">
        <f t="shared" si="13"/>
        <v>4.7142857142857144</v>
      </c>
      <c r="U12" s="437">
        <f t="shared" si="14"/>
        <v>3.06</v>
      </c>
      <c r="V12" s="327"/>
      <c r="W12" s="437"/>
      <c r="X12" s="437">
        <v>1</v>
      </c>
      <c r="Y12" s="437"/>
      <c r="Z12" s="437">
        <v>2</v>
      </c>
      <c r="AA12" s="437"/>
      <c r="AB12" s="452"/>
      <c r="AC12" s="322">
        <f t="shared" si="1"/>
        <v>1</v>
      </c>
      <c r="AD12" s="328"/>
      <c r="AE12" s="329">
        <f t="shared" si="2"/>
        <v>9</v>
      </c>
      <c r="AF12" s="330">
        <f t="shared" si="3"/>
        <v>9</v>
      </c>
      <c r="AG12" s="322">
        <f t="shared" si="15"/>
        <v>40</v>
      </c>
      <c r="AH12" s="312"/>
      <c r="AI12" s="479">
        <f t="shared" si="16"/>
        <v>9</v>
      </c>
      <c r="AJ12" s="331">
        <f t="shared" si="4"/>
        <v>1</v>
      </c>
      <c r="AK12" s="329">
        <f t="shared" si="4"/>
        <v>1</v>
      </c>
      <c r="AL12" s="330">
        <f t="shared" si="4"/>
        <v>1</v>
      </c>
      <c r="AM12" s="317">
        <f t="shared" si="4"/>
        <v>0</v>
      </c>
      <c r="AN12" s="329">
        <f t="shared" si="5"/>
        <v>1</v>
      </c>
      <c r="AO12" s="330">
        <f t="shared" si="6"/>
        <v>1</v>
      </c>
      <c r="AP12" s="338">
        <f t="shared" si="17"/>
        <v>0</v>
      </c>
      <c r="AQ12" s="334">
        <f t="shared" si="7"/>
        <v>1</v>
      </c>
      <c r="AR12" s="334">
        <f t="shared" si="7"/>
        <v>1</v>
      </c>
      <c r="AS12" s="334">
        <f t="shared" si="7"/>
        <v>1</v>
      </c>
      <c r="AT12" s="335">
        <f t="shared" si="7"/>
        <v>1</v>
      </c>
      <c r="AU12" s="317">
        <f t="shared" si="18"/>
        <v>4</v>
      </c>
      <c r="AV12" s="319">
        <f t="shared" si="8"/>
        <v>3</v>
      </c>
      <c r="AW12" s="318">
        <f t="shared" si="9"/>
        <v>2</v>
      </c>
      <c r="AX12" s="319">
        <f t="shared" si="21"/>
        <v>5</v>
      </c>
    </row>
    <row r="13" spans="1:70" ht="13.5" customHeight="1">
      <c r="A13" s="62">
        <f t="shared" si="10"/>
        <v>5</v>
      </c>
      <c r="B13" s="370">
        <v>9</v>
      </c>
      <c r="C13" s="371" t="s">
        <v>240</v>
      </c>
      <c r="D13" s="298">
        <f t="shared" si="0"/>
        <v>2</v>
      </c>
      <c r="E13" s="491">
        <f t="shared" si="19"/>
        <v>1.7572027972027973</v>
      </c>
      <c r="F13" s="302">
        <v>5</v>
      </c>
      <c r="G13" s="300"/>
      <c r="H13" s="301"/>
      <c r="I13" s="373">
        <v>2</v>
      </c>
      <c r="J13" s="303"/>
      <c r="K13" s="301">
        <f t="shared" si="11"/>
        <v>2</v>
      </c>
      <c r="L13" s="373">
        <f t="shared" si="20"/>
        <v>0.82923076923076922</v>
      </c>
      <c r="M13" s="299">
        <v>5</v>
      </c>
      <c r="N13" s="304"/>
      <c r="O13" s="304"/>
      <c r="P13" s="304"/>
      <c r="Q13" s="304"/>
      <c r="R13" s="305"/>
      <c r="S13" s="302">
        <f t="shared" si="12"/>
        <v>2</v>
      </c>
      <c r="T13" s="304">
        <f t="shared" si="13"/>
        <v>5</v>
      </c>
      <c r="U13" s="305">
        <f t="shared" si="14"/>
        <v>3.78</v>
      </c>
      <c r="V13" s="307"/>
      <c r="W13" s="305"/>
      <c r="X13" s="305"/>
      <c r="Y13" s="305"/>
      <c r="Z13" s="305">
        <v>6</v>
      </c>
      <c r="AA13" s="305"/>
      <c r="AB13" s="453"/>
      <c r="AC13" s="299">
        <f t="shared" si="1"/>
        <v>1</v>
      </c>
      <c r="AD13" s="308"/>
      <c r="AE13" s="309">
        <f t="shared" si="2"/>
        <v>10</v>
      </c>
      <c r="AF13" s="310">
        <f t="shared" si="3"/>
        <v>10</v>
      </c>
      <c r="AG13" s="299">
        <f t="shared" si="15"/>
        <v>40</v>
      </c>
      <c r="AH13" s="121"/>
      <c r="AI13" s="480">
        <f t="shared" si="16"/>
        <v>10</v>
      </c>
      <c r="AJ13" s="313">
        <f t="shared" si="4"/>
        <v>0</v>
      </c>
      <c r="AK13" s="309">
        <f t="shared" si="4"/>
        <v>1</v>
      </c>
      <c r="AL13" s="310">
        <f t="shared" si="4"/>
        <v>1</v>
      </c>
      <c r="AM13" s="314">
        <f t="shared" si="4"/>
        <v>1</v>
      </c>
      <c r="AN13" s="309">
        <f t="shared" si="5"/>
        <v>1</v>
      </c>
      <c r="AO13" s="310">
        <f t="shared" si="6"/>
        <v>1</v>
      </c>
      <c r="AP13" s="316">
        <f t="shared" si="17"/>
        <v>1</v>
      </c>
      <c r="AQ13" s="309">
        <f t="shared" si="7"/>
        <v>1</v>
      </c>
      <c r="AR13" s="309">
        <f t="shared" si="7"/>
        <v>1</v>
      </c>
      <c r="AS13" s="309">
        <f t="shared" si="7"/>
        <v>1</v>
      </c>
      <c r="AT13" s="310">
        <f t="shared" si="7"/>
        <v>1</v>
      </c>
      <c r="AU13" s="317">
        <f t="shared" si="18"/>
        <v>5</v>
      </c>
      <c r="AV13" s="319">
        <f t="shared" si="8"/>
        <v>2</v>
      </c>
      <c r="AW13" s="318">
        <f t="shared" si="9"/>
        <v>3</v>
      </c>
      <c r="AX13" s="319">
        <f t="shared" si="21"/>
        <v>5</v>
      </c>
    </row>
    <row r="14" spans="1:70" ht="13.5" customHeight="1">
      <c r="A14" s="62">
        <f t="shared" ref="A14" si="22">AX14</f>
        <v>5</v>
      </c>
      <c r="B14" s="364">
        <v>10</v>
      </c>
      <c r="C14" s="372" t="s">
        <v>241</v>
      </c>
      <c r="D14" s="321">
        <f t="shared" ref="D14" si="23">IF(AE14=0,ROUND(E14,0),IF(AE14=1,ROUND(E14-1,0),2))</f>
        <v>2</v>
      </c>
      <c r="E14" s="490">
        <f t="shared" si="19"/>
        <v>1.7572027972027973</v>
      </c>
      <c r="F14" s="324">
        <v>5</v>
      </c>
      <c r="G14" s="323"/>
      <c r="H14" s="297"/>
      <c r="I14" s="324">
        <v>2</v>
      </c>
      <c r="J14" s="297"/>
      <c r="K14" s="297">
        <f t="shared" ref="K14" si="24">2+V14*3.4/40</f>
        <v>2</v>
      </c>
      <c r="L14" s="324">
        <f t="shared" si="20"/>
        <v>0.82923076923076922</v>
      </c>
      <c r="M14" s="322">
        <v>5</v>
      </c>
      <c r="N14" s="436"/>
      <c r="O14" s="436"/>
      <c r="P14" s="436"/>
      <c r="Q14" s="436"/>
      <c r="R14" s="437"/>
      <c r="S14" s="324">
        <f t="shared" ref="S14" si="25">2+(W14+2*AA14+2*AB14)*3.4/38</f>
        <v>2</v>
      </c>
      <c r="T14" s="436">
        <f t="shared" ref="T14" si="26">5-X14*2/7</f>
        <v>5</v>
      </c>
      <c r="U14" s="437">
        <f t="shared" ref="U14" si="27">2.7*(1+(Y14+Z14)/15)</f>
        <v>3.78</v>
      </c>
      <c r="V14" s="327"/>
      <c r="W14" s="437"/>
      <c r="X14" s="437"/>
      <c r="Y14" s="437"/>
      <c r="Z14" s="437">
        <v>6</v>
      </c>
      <c r="AA14" s="437"/>
      <c r="AB14" s="452"/>
      <c r="AC14" s="322">
        <f t="shared" ref="AC14" si="28">IF(D14&gt;2.5,0,1)</f>
        <v>1</v>
      </c>
      <c r="AD14" s="328"/>
      <c r="AE14" s="329">
        <f t="shared" ref="AE14" si="29">AI14</f>
        <v>10</v>
      </c>
      <c r="AF14" s="330">
        <f t="shared" ref="AF14" si="30">AE14-AD14</f>
        <v>10</v>
      </c>
      <c r="AG14" s="322">
        <f t="shared" si="15"/>
        <v>40</v>
      </c>
      <c r="AH14" s="121"/>
      <c r="AI14" s="480">
        <f t="shared" ref="AI14" si="31">SUM(AJ14:AT14)</f>
        <v>10</v>
      </c>
      <c r="AJ14" s="313">
        <f t="shared" ref="AJ14" si="32">IF(F14&lt;2.6,1,0)</f>
        <v>0</v>
      </c>
      <c r="AK14" s="309">
        <f t="shared" ref="AK14" si="33">IF(G14&lt;2.6,1,0)</f>
        <v>1</v>
      </c>
      <c r="AL14" s="310">
        <f t="shared" ref="AL14" si="34">IF(H14&lt;2.6,1,0)</f>
        <v>1</v>
      </c>
      <c r="AM14" s="314">
        <f t="shared" ref="AM14" si="35">IF(I14&lt;2.6,1,0)</f>
        <v>1</v>
      </c>
      <c r="AN14" s="309">
        <f t="shared" ref="AN14" si="36">IF(K14&lt;2.6,1,0)</f>
        <v>1</v>
      </c>
      <c r="AO14" s="310">
        <f t="shared" ref="AO14" si="37">IF(J14&lt;2.6,1,0)</f>
        <v>1</v>
      </c>
      <c r="AP14" s="316">
        <f t="shared" ref="AP14" si="38">IF(N14&lt;2.6,1,0)</f>
        <v>1</v>
      </c>
      <c r="AQ14" s="309">
        <f t="shared" ref="AQ14" si="39">IF(O14&lt;2.6,1,0)</f>
        <v>1</v>
      </c>
      <c r="AR14" s="309">
        <f t="shared" ref="AR14" si="40">IF(P14&lt;2.6,1,0)</f>
        <v>1</v>
      </c>
      <c r="AS14" s="309">
        <f t="shared" ref="AS14" si="41">IF(Q14&lt;2.6,1,0)</f>
        <v>1</v>
      </c>
      <c r="AT14" s="310">
        <f t="shared" ref="AT14" si="42">IF(R14&lt;2.6,1,0)</f>
        <v>1</v>
      </c>
      <c r="AU14" s="317">
        <f t="shared" ref="AU14" si="43">SUM(AP14:AT14)</f>
        <v>5</v>
      </c>
      <c r="AV14" s="319">
        <f t="shared" ref="AV14" si="44">SUM(AJ14:AL14)</f>
        <v>2</v>
      </c>
      <c r="AW14" s="318">
        <f t="shared" ref="AW14" si="45">SUM(AM14:AO14)</f>
        <v>3</v>
      </c>
      <c r="AX14" s="319">
        <f t="shared" ref="AX14" si="46">SUM(AV14:AW14)</f>
        <v>5</v>
      </c>
    </row>
    <row r="15" spans="1:70" ht="13.5" customHeight="1">
      <c r="A15" s="62">
        <f t="shared" ref="A15:A18" si="47">AX15</f>
        <v>5</v>
      </c>
      <c r="B15" s="370">
        <v>11</v>
      </c>
      <c r="C15" s="371" t="s">
        <v>242</v>
      </c>
      <c r="D15" s="298">
        <f t="shared" ref="D15:D18" si="48">IF(AE15=0,ROUND(E15,0),IF(AE15=1,ROUND(E15-1,0),2))</f>
        <v>2</v>
      </c>
      <c r="E15" s="491">
        <f t="shared" si="19"/>
        <v>1.7572027972027973</v>
      </c>
      <c r="F15" s="302">
        <v>5</v>
      </c>
      <c r="G15" s="300"/>
      <c r="H15" s="301"/>
      <c r="I15" s="373">
        <v>2</v>
      </c>
      <c r="J15" s="303"/>
      <c r="K15" s="301">
        <f t="shared" ref="K15:K18" si="49">2+V15*3.4/40</f>
        <v>2</v>
      </c>
      <c r="L15" s="373">
        <f t="shared" si="20"/>
        <v>0.82923076923076922</v>
      </c>
      <c r="M15" s="299">
        <v>5</v>
      </c>
      <c r="N15" s="304"/>
      <c r="O15" s="304"/>
      <c r="P15" s="304"/>
      <c r="Q15" s="304"/>
      <c r="R15" s="305"/>
      <c r="S15" s="302">
        <f t="shared" ref="S15:S18" si="50">2+(W15+2*AA15+2*AB15)*3.4/38</f>
        <v>2</v>
      </c>
      <c r="T15" s="304">
        <f t="shared" ref="T15:T18" si="51">5-X15*2/7</f>
        <v>5</v>
      </c>
      <c r="U15" s="305">
        <f t="shared" ref="U15:U18" si="52">2.7*(1+(Y15+Z15)/15)</f>
        <v>3.78</v>
      </c>
      <c r="V15" s="307"/>
      <c r="W15" s="305"/>
      <c r="X15" s="305"/>
      <c r="Y15" s="305"/>
      <c r="Z15" s="305">
        <v>6</v>
      </c>
      <c r="AA15" s="305"/>
      <c r="AB15" s="453"/>
      <c r="AC15" s="299">
        <f t="shared" ref="AC15:AC18" si="53">IF(D15&gt;2.5,0,1)</f>
        <v>1</v>
      </c>
      <c r="AD15" s="308"/>
      <c r="AE15" s="309">
        <f t="shared" ref="AE15:AE18" si="54">AI15</f>
        <v>10</v>
      </c>
      <c r="AF15" s="310">
        <f t="shared" ref="AF15:AF18" si="55">AE15-AD15</f>
        <v>10</v>
      </c>
      <c r="AG15" s="299">
        <f t="shared" si="15"/>
        <v>40</v>
      </c>
      <c r="AH15" s="121"/>
      <c r="AI15" s="480">
        <f t="shared" ref="AI15:AI18" si="56">SUM(AJ15:AT15)</f>
        <v>10</v>
      </c>
      <c r="AJ15" s="313">
        <f t="shared" ref="AJ15:AJ18" si="57">IF(F15&lt;2.6,1,0)</f>
        <v>0</v>
      </c>
      <c r="AK15" s="309">
        <f t="shared" ref="AK15:AK18" si="58">IF(G15&lt;2.6,1,0)</f>
        <v>1</v>
      </c>
      <c r="AL15" s="310">
        <f t="shared" ref="AL15:AL18" si="59">IF(H15&lt;2.6,1,0)</f>
        <v>1</v>
      </c>
      <c r="AM15" s="314">
        <f t="shared" ref="AM15:AM18" si="60">IF(I15&lt;2.6,1,0)</f>
        <v>1</v>
      </c>
      <c r="AN15" s="309">
        <f t="shared" ref="AN15:AN18" si="61">IF(K15&lt;2.6,1,0)</f>
        <v>1</v>
      </c>
      <c r="AO15" s="310">
        <f t="shared" ref="AO15:AO18" si="62">IF(J15&lt;2.6,1,0)</f>
        <v>1</v>
      </c>
      <c r="AP15" s="316">
        <f t="shared" ref="AP15:AP18" si="63">IF(N15&lt;2.6,1,0)</f>
        <v>1</v>
      </c>
      <c r="AQ15" s="309">
        <f t="shared" ref="AQ15:AQ18" si="64">IF(O15&lt;2.6,1,0)</f>
        <v>1</v>
      </c>
      <c r="AR15" s="309">
        <f t="shared" ref="AR15:AR18" si="65">IF(P15&lt;2.6,1,0)</f>
        <v>1</v>
      </c>
      <c r="AS15" s="309">
        <f t="shared" ref="AS15:AS18" si="66">IF(Q15&lt;2.6,1,0)</f>
        <v>1</v>
      </c>
      <c r="AT15" s="310">
        <f t="shared" ref="AT15:AT18" si="67">IF(R15&lt;2.6,1,0)</f>
        <v>1</v>
      </c>
      <c r="AU15" s="317">
        <f t="shared" ref="AU15:AU18" si="68">SUM(AP15:AT15)</f>
        <v>5</v>
      </c>
      <c r="AV15" s="319">
        <f t="shared" ref="AV15:AV18" si="69">SUM(AJ15:AL15)</f>
        <v>2</v>
      </c>
      <c r="AW15" s="318">
        <f t="shared" ref="AW15:AW18" si="70">SUM(AM15:AO15)</f>
        <v>3</v>
      </c>
      <c r="AX15" s="319">
        <f t="shared" ref="AX15:AX18" si="71">SUM(AV15:AW15)</f>
        <v>5</v>
      </c>
    </row>
    <row r="16" spans="1:70" ht="13.5" customHeight="1">
      <c r="A16" s="62">
        <f t="shared" si="47"/>
        <v>5</v>
      </c>
      <c r="B16" s="364">
        <v>12</v>
      </c>
      <c r="C16" s="372" t="s">
        <v>243</v>
      </c>
      <c r="D16" s="321">
        <f t="shared" si="48"/>
        <v>2</v>
      </c>
      <c r="E16" s="490">
        <f t="shared" si="19"/>
        <v>1.7572027972027973</v>
      </c>
      <c r="F16" s="324">
        <v>5</v>
      </c>
      <c r="G16" s="323"/>
      <c r="H16" s="297"/>
      <c r="I16" s="324">
        <v>2</v>
      </c>
      <c r="J16" s="297"/>
      <c r="K16" s="297">
        <f t="shared" si="49"/>
        <v>2</v>
      </c>
      <c r="L16" s="324">
        <f t="shared" si="20"/>
        <v>0.82923076923076922</v>
      </c>
      <c r="M16" s="322">
        <v>5</v>
      </c>
      <c r="N16" s="436"/>
      <c r="O16" s="436"/>
      <c r="P16" s="436"/>
      <c r="Q16" s="436"/>
      <c r="R16" s="437"/>
      <c r="S16" s="324">
        <f t="shared" si="50"/>
        <v>2</v>
      </c>
      <c r="T16" s="436">
        <f t="shared" si="51"/>
        <v>5</v>
      </c>
      <c r="U16" s="437">
        <f t="shared" si="52"/>
        <v>3.78</v>
      </c>
      <c r="V16" s="327"/>
      <c r="W16" s="437"/>
      <c r="X16" s="437"/>
      <c r="Y16" s="437"/>
      <c r="Z16" s="437">
        <v>6</v>
      </c>
      <c r="AA16" s="437"/>
      <c r="AB16" s="452"/>
      <c r="AC16" s="322">
        <f t="shared" si="53"/>
        <v>1</v>
      </c>
      <c r="AD16" s="328"/>
      <c r="AE16" s="329">
        <f t="shared" si="54"/>
        <v>10</v>
      </c>
      <c r="AF16" s="330">
        <f t="shared" si="55"/>
        <v>10</v>
      </c>
      <c r="AG16" s="322">
        <f t="shared" si="15"/>
        <v>40</v>
      </c>
      <c r="AH16" s="121"/>
      <c r="AI16" s="480">
        <f t="shared" si="56"/>
        <v>10</v>
      </c>
      <c r="AJ16" s="313">
        <f t="shared" si="57"/>
        <v>0</v>
      </c>
      <c r="AK16" s="309">
        <f t="shared" si="58"/>
        <v>1</v>
      </c>
      <c r="AL16" s="310">
        <f t="shared" si="59"/>
        <v>1</v>
      </c>
      <c r="AM16" s="314">
        <f t="shared" si="60"/>
        <v>1</v>
      </c>
      <c r="AN16" s="309">
        <f t="shared" si="61"/>
        <v>1</v>
      </c>
      <c r="AO16" s="310">
        <f t="shared" si="62"/>
        <v>1</v>
      </c>
      <c r="AP16" s="316">
        <f t="shared" si="63"/>
        <v>1</v>
      </c>
      <c r="AQ16" s="309">
        <f t="shared" si="64"/>
        <v>1</v>
      </c>
      <c r="AR16" s="309">
        <f t="shared" si="65"/>
        <v>1</v>
      </c>
      <c r="AS16" s="309">
        <f t="shared" si="66"/>
        <v>1</v>
      </c>
      <c r="AT16" s="310">
        <f t="shared" si="67"/>
        <v>1</v>
      </c>
      <c r="AU16" s="317">
        <f t="shared" si="68"/>
        <v>5</v>
      </c>
      <c r="AV16" s="319">
        <f t="shared" si="69"/>
        <v>2</v>
      </c>
      <c r="AW16" s="318">
        <f t="shared" si="70"/>
        <v>3</v>
      </c>
      <c r="AX16" s="319">
        <f t="shared" si="71"/>
        <v>5</v>
      </c>
    </row>
    <row r="17" spans="1:50" ht="13.5" customHeight="1">
      <c r="A17" s="62">
        <f t="shared" si="47"/>
        <v>5</v>
      </c>
      <c r="B17" s="370">
        <v>13</v>
      </c>
      <c r="C17" s="371" t="s">
        <v>244</v>
      </c>
      <c r="D17" s="298">
        <f t="shared" si="48"/>
        <v>2</v>
      </c>
      <c r="E17" s="491">
        <f t="shared" si="19"/>
        <v>1.7572027972027973</v>
      </c>
      <c r="F17" s="302">
        <v>5</v>
      </c>
      <c r="G17" s="300"/>
      <c r="H17" s="301"/>
      <c r="I17" s="373">
        <v>2</v>
      </c>
      <c r="J17" s="303"/>
      <c r="K17" s="301">
        <f t="shared" si="49"/>
        <v>2</v>
      </c>
      <c r="L17" s="373">
        <f t="shared" si="20"/>
        <v>0.82923076923076922</v>
      </c>
      <c r="M17" s="299">
        <v>5</v>
      </c>
      <c r="N17" s="304"/>
      <c r="O17" s="304"/>
      <c r="P17" s="304"/>
      <c r="Q17" s="304"/>
      <c r="R17" s="305"/>
      <c r="S17" s="302">
        <f t="shared" si="50"/>
        <v>2</v>
      </c>
      <c r="T17" s="304">
        <f t="shared" si="51"/>
        <v>5</v>
      </c>
      <c r="U17" s="305">
        <f t="shared" si="52"/>
        <v>3.78</v>
      </c>
      <c r="V17" s="307"/>
      <c r="W17" s="305"/>
      <c r="X17" s="305"/>
      <c r="Y17" s="305"/>
      <c r="Z17" s="305">
        <v>6</v>
      </c>
      <c r="AA17" s="305"/>
      <c r="AB17" s="453"/>
      <c r="AC17" s="299">
        <f t="shared" si="53"/>
        <v>1</v>
      </c>
      <c r="AD17" s="308"/>
      <c r="AE17" s="309">
        <f t="shared" si="54"/>
        <v>10</v>
      </c>
      <c r="AF17" s="310">
        <f t="shared" si="55"/>
        <v>10</v>
      </c>
      <c r="AG17" s="299">
        <f t="shared" si="15"/>
        <v>40</v>
      </c>
      <c r="AH17" s="121"/>
      <c r="AI17" s="480">
        <f t="shared" si="56"/>
        <v>10</v>
      </c>
      <c r="AJ17" s="313">
        <f t="shared" si="57"/>
        <v>0</v>
      </c>
      <c r="AK17" s="309">
        <f t="shared" si="58"/>
        <v>1</v>
      </c>
      <c r="AL17" s="310">
        <f t="shared" si="59"/>
        <v>1</v>
      </c>
      <c r="AM17" s="314">
        <f t="shared" si="60"/>
        <v>1</v>
      </c>
      <c r="AN17" s="309">
        <f t="shared" si="61"/>
        <v>1</v>
      </c>
      <c r="AO17" s="310">
        <f t="shared" si="62"/>
        <v>1</v>
      </c>
      <c r="AP17" s="316">
        <f t="shared" si="63"/>
        <v>1</v>
      </c>
      <c r="AQ17" s="309">
        <f t="shared" si="64"/>
        <v>1</v>
      </c>
      <c r="AR17" s="309">
        <f t="shared" si="65"/>
        <v>1</v>
      </c>
      <c r="AS17" s="309">
        <f t="shared" si="66"/>
        <v>1</v>
      </c>
      <c r="AT17" s="310">
        <f t="shared" si="67"/>
        <v>1</v>
      </c>
      <c r="AU17" s="317">
        <f t="shared" si="68"/>
        <v>5</v>
      </c>
      <c r="AV17" s="319">
        <f t="shared" si="69"/>
        <v>2</v>
      </c>
      <c r="AW17" s="318">
        <f t="shared" si="70"/>
        <v>3</v>
      </c>
      <c r="AX17" s="319">
        <f t="shared" si="71"/>
        <v>5</v>
      </c>
    </row>
    <row r="18" spans="1:50" ht="13.5" customHeight="1">
      <c r="A18" s="62">
        <f t="shared" si="47"/>
        <v>5</v>
      </c>
      <c r="B18" s="364">
        <v>14</v>
      </c>
      <c r="C18" s="372"/>
      <c r="D18" s="321">
        <f t="shared" si="48"/>
        <v>2</v>
      </c>
      <c r="E18" s="490">
        <f t="shared" si="19"/>
        <v>1.7572027972027973</v>
      </c>
      <c r="F18" s="324">
        <v>5</v>
      </c>
      <c r="G18" s="323"/>
      <c r="H18" s="297"/>
      <c r="I18" s="324">
        <v>2</v>
      </c>
      <c r="J18" s="297"/>
      <c r="K18" s="297">
        <f t="shared" si="49"/>
        <v>2</v>
      </c>
      <c r="L18" s="324">
        <f t="shared" si="20"/>
        <v>0.82923076923076922</v>
      </c>
      <c r="M18" s="322">
        <v>5</v>
      </c>
      <c r="N18" s="436"/>
      <c r="O18" s="436"/>
      <c r="P18" s="436"/>
      <c r="Q18" s="436"/>
      <c r="R18" s="437"/>
      <c r="S18" s="324">
        <f t="shared" si="50"/>
        <v>2</v>
      </c>
      <c r="T18" s="436">
        <f t="shared" si="51"/>
        <v>5</v>
      </c>
      <c r="U18" s="437">
        <f t="shared" si="52"/>
        <v>3.78</v>
      </c>
      <c r="V18" s="327"/>
      <c r="W18" s="437"/>
      <c r="X18" s="437"/>
      <c r="Y18" s="437"/>
      <c r="Z18" s="437">
        <v>6</v>
      </c>
      <c r="AA18" s="437"/>
      <c r="AB18" s="452"/>
      <c r="AC18" s="322">
        <f t="shared" si="53"/>
        <v>1</v>
      </c>
      <c r="AD18" s="328"/>
      <c r="AE18" s="329">
        <f t="shared" si="54"/>
        <v>10</v>
      </c>
      <c r="AF18" s="330">
        <f t="shared" si="55"/>
        <v>10</v>
      </c>
      <c r="AG18" s="322">
        <f t="shared" si="15"/>
        <v>40</v>
      </c>
      <c r="AH18" s="121"/>
      <c r="AI18" s="480">
        <f t="shared" si="56"/>
        <v>10</v>
      </c>
      <c r="AJ18" s="313">
        <f t="shared" si="57"/>
        <v>0</v>
      </c>
      <c r="AK18" s="309">
        <f t="shared" si="58"/>
        <v>1</v>
      </c>
      <c r="AL18" s="310">
        <f t="shared" si="59"/>
        <v>1</v>
      </c>
      <c r="AM18" s="314">
        <f t="shared" si="60"/>
        <v>1</v>
      </c>
      <c r="AN18" s="309">
        <f t="shared" si="61"/>
        <v>1</v>
      </c>
      <c r="AO18" s="310">
        <f t="shared" si="62"/>
        <v>1</v>
      </c>
      <c r="AP18" s="316">
        <f t="shared" si="63"/>
        <v>1</v>
      </c>
      <c r="AQ18" s="309">
        <f t="shared" si="64"/>
        <v>1</v>
      </c>
      <c r="AR18" s="309">
        <f t="shared" si="65"/>
        <v>1</v>
      </c>
      <c r="AS18" s="309">
        <f t="shared" si="66"/>
        <v>1</v>
      </c>
      <c r="AT18" s="310">
        <f t="shared" si="67"/>
        <v>1</v>
      </c>
      <c r="AU18" s="317">
        <f t="shared" si="68"/>
        <v>5</v>
      </c>
      <c r="AV18" s="319">
        <f t="shared" si="69"/>
        <v>2</v>
      </c>
      <c r="AW18" s="318">
        <f t="shared" si="70"/>
        <v>3</v>
      </c>
      <c r="AX18" s="319">
        <f t="shared" si="71"/>
        <v>5</v>
      </c>
    </row>
    <row r="19" spans="1:50" ht="16.5" thickBot="1">
      <c r="B19" s="340"/>
      <c r="C19" s="341">
        <f>SUM(N19:U19)</f>
        <v>13</v>
      </c>
      <c r="D19" s="342">
        <f>SUM(F19:M19)</f>
        <v>22</v>
      </c>
      <c r="E19" s="343" t="s">
        <v>0</v>
      </c>
      <c r="F19" s="574">
        <v>3</v>
      </c>
      <c r="G19" s="575">
        <v>3</v>
      </c>
      <c r="H19" s="575">
        <v>3</v>
      </c>
      <c r="I19" s="575">
        <v>3</v>
      </c>
      <c r="J19" s="575">
        <v>3</v>
      </c>
      <c r="K19" s="576">
        <v>3</v>
      </c>
      <c r="L19" s="577">
        <v>2</v>
      </c>
      <c r="M19" s="577">
        <v>2</v>
      </c>
      <c r="N19" s="498">
        <v>2</v>
      </c>
      <c r="O19" s="499">
        <v>2</v>
      </c>
      <c r="P19" s="499">
        <v>2</v>
      </c>
      <c r="Q19" s="499">
        <v>2</v>
      </c>
      <c r="R19" s="578">
        <v>2</v>
      </c>
      <c r="S19" s="579">
        <v>1</v>
      </c>
      <c r="T19" s="499">
        <v>1</v>
      </c>
      <c r="U19" s="578">
        <v>1</v>
      </c>
      <c r="V19" s="350"/>
      <c r="W19" s="351"/>
      <c r="X19" s="351"/>
      <c r="Y19" s="351"/>
      <c r="Z19" s="351"/>
      <c r="AA19" s="351"/>
      <c r="AB19" s="351"/>
      <c r="AC19" s="352">
        <f>SUM(AC5:AC13)</f>
        <v>9</v>
      </c>
      <c r="AD19" s="353">
        <f>SUM(AD5:AD13)</f>
        <v>0</v>
      </c>
      <c r="AE19" s="444">
        <f>SUM(AE5:AE13)</f>
        <v>87</v>
      </c>
      <c r="AF19" s="444">
        <f>SUM(AF5:AF13)</f>
        <v>87</v>
      </c>
      <c r="AI19" s="475">
        <f t="shared" ref="AI19:AQ19" si="72">SUM(AI5:AI13)</f>
        <v>87</v>
      </c>
      <c r="AJ19" s="355">
        <f t="shared" si="72"/>
        <v>7</v>
      </c>
      <c r="AK19" s="355">
        <f t="shared" si="72"/>
        <v>9</v>
      </c>
      <c r="AL19" s="355">
        <f t="shared" si="72"/>
        <v>9</v>
      </c>
      <c r="AM19" s="355">
        <f t="shared" si="72"/>
        <v>7</v>
      </c>
      <c r="AN19" s="355">
        <f t="shared" si="72"/>
        <v>9</v>
      </c>
      <c r="AO19" s="355">
        <f t="shared" si="72"/>
        <v>9</v>
      </c>
      <c r="AP19" s="355">
        <f t="shared" si="72"/>
        <v>5</v>
      </c>
      <c r="AQ19" s="355">
        <f t="shared" si="72"/>
        <v>6</v>
      </c>
      <c r="AR19" s="355"/>
      <c r="AS19" s="355"/>
      <c r="AT19" s="355"/>
      <c r="AU19" s="355">
        <f>SUM(AU5:AU13)</f>
        <v>37</v>
      </c>
      <c r="AV19" s="339">
        <f t="shared" si="8"/>
        <v>25</v>
      </c>
      <c r="AW19" s="431">
        <f t="shared" si="9"/>
        <v>25</v>
      </c>
      <c r="AX19" s="319">
        <f t="shared" si="21"/>
        <v>50</v>
      </c>
    </row>
    <row r="20" spans="1:50" ht="16.5" hidden="1" customHeight="1">
      <c r="B20" s="340"/>
      <c r="C20" s="447"/>
      <c r="D20" s="448"/>
      <c r="E20" s="343"/>
      <c r="F20" s="445">
        <f>F19</f>
        <v>3</v>
      </c>
      <c r="G20" s="445">
        <f t="shared" ref="G20:U21" si="73">G19</f>
        <v>3</v>
      </c>
      <c r="H20" s="445">
        <f t="shared" si="73"/>
        <v>3</v>
      </c>
      <c r="I20" s="445">
        <f t="shared" si="73"/>
        <v>3</v>
      </c>
      <c r="J20" s="445">
        <f>J19</f>
        <v>3</v>
      </c>
      <c r="K20" s="445">
        <f t="shared" si="73"/>
        <v>3</v>
      </c>
      <c r="L20" s="445">
        <f t="shared" si="73"/>
        <v>2</v>
      </c>
      <c r="M20" s="445">
        <f t="shared" si="73"/>
        <v>2</v>
      </c>
      <c r="N20" s="445">
        <f t="shared" si="73"/>
        <v>2</v>
      </c>
      <c r="O20" s="445">
        <f t="shared" si="73"/>
        <v>2</v>
      </c>
      <c r="P20" s="445">
        <f t="shared" si="73"/>
        <v>2</v>
      </c>
      <c r="Q20" s="445">
        <f t="shared" si="73"/>
        <v>2</v>
      </c>
      <c r="R20" s="445">
        <f t="shared" si="73"/>
        <v>2</v>
      </c>
      <c r="S20" s="445">
        <f t="shared" si="73"/>
        <v>1</v>
      </c>
      <c r="T20" s="445">
        <f t="shared" si="73"/>
        <v>1</v>
      </c>
      <c r="U20" s="445">
        <f t="shared" si="73"/>
        <v>1</v>
      </c>
      <c r="W20" s="356"/>
      <c r="X20" s="356"/>
      <c r="Y20" s="356"/>
      <c r="Z20" s="356"/>
      <c r="AA20" s="356"/>
      <c r="AB20" s="356"/>
      <c r="AC20" s="356">
        <f>C19</f>
        <v>13</v>
      </c>
      <c r="AD20" s="357"/>
      <c r="AE20" s="62">
        <f>D19</f>
        <v>22</v>
      </c>
      <c r="AJ20" s="258"/>
      <c r="AK20" s="258"/>
      <c r="AL20" s="258"/>
      <c r="AM20" s="258"/>
      <c r="AN20" s="258"/>
      <c r="AV20" s="339">
        <f t="shared" si="8"/>
        <v>0</v>
      </c>
      <c r="AW20" s="431">
        <f t="shared" si="9"/>
        <v>0</v>
      </c>
      <c r="AX20" s="431" t="e">
        <f>IF(#REF!=0,IF(AW20=1,1,0),0)</f>
        <v>#REF!</v>
      </c>
    </row>
    <row r="21" spans="1:50" ht="15.75" hidden="1" customHeight="1">
      <c r="F21" s="356">
        <f>F20</f>
        <v>3</v>
      </c>
      <c r="G21" s="356">
        <f t="shared" si="73"/>
        <v>3</v>
      </c>
      <c r="H21" s="356">
        <f t="shared" si="73"/>
        <v>3</v>
      </c>
      <c r="I21" s="356">
        <f t="shared" si="73"/>
        <v>3</v>
      </c>
      <c r="J21" s="356">
        <f>J20</f>
        <v>3</v>
      </c>
      <c r="K21" s="356">
        <f t="shared" si="73"/>
        <v>3</v>
      </c>
      <c r="L21" s="356">
        <f t="shared" si="73"/>
        <v>2</v>
      </c>
      <c r="M21" s="356">
        <f t="shared" si="73"/>
        <v>2</v>
      </c>
      <c r="N21" s="356">
        <f t="shared" si="73"/>
        <v>2</v>
      </c>
      <c r="O21" s="356">
        <f t="shared" si="73"/>
        <v>2</v>
      </c>
      <c r="P21" s="356">
        <f t="shared" si="73"/>
        <v>2</v>
      </c>
      <c r="Q21" s="356">
        <f>Q20</f>
        <v>2</v>
      </c>
      <c r="R21" s="356">
        <f t="shared" si="73"/>
        <v>2</v>
      </c>
      <c r="S21" s="356">
        <f t="shared" si="73"/>
        <v>1</v>
      </c>
      <c r="T21" s="356">
        <f t="shared" si="73"/>
        <v>1</v>
      </c>
      <c r="U21" s="356">
        <f t="shared" si="73"/>
        <v>1</v>
      </c>
      <c r="W21" s="356"/>
      <c r="X21" s="356"/>
      <c r="Y21" s="356"/>
      <c r="Z21" s="356"/>
      <c r="AA21" s="356"/>
      <c r="AB21" s="356"/>
      <c r="AC21" s="356">
        <f>AC20</f>
        <v>13</v>
      </c>
      <c r="AD21" s="357"/>
      <c r="AE21" s="62">
        <f>AE20</f>
        <v>22</v>
      </c>
      <c r="AJ21" s="258"/>
      <c r="AK21" s="258"/>
      <c r="AL21" s="258"/>
      <c r="AM21" s="258"/>
      <c r="AN21" s="258"/>
      <c r="AO21" s="556"/>
      <c r="AP21" s="556"/>
      <c r="AV21" s="339">
        <f t="shared" si="8"/>
        <v>0</v>
      </c>
      <c r="AW21" s="431">
        <f t="shared" si="9"/>
        <v>0</v>
      </c>
      <c r="AX21" s="431" t="e">
        <f>IF(#REF!=0,IF(AW21=1,1,0),0)</f>
        <v>#REF!</v>
      </c>
    </row>
    <row r="22" spans="1:50" ht="15.75" hidden="1" customHeight="1">
      <c r="E22" s="360"/>
      <c r="F22" s="356">
        <f t="shared" ref="F22:U35" si="74">F21</f>
        <v>3</v>
      </c>
      <c r="G22" s="356">
        <f t="shared" si="74"/>
        <v>3</v>
      </c>
      <c r="H22" s="356">
        <f t="shared" si="74"/>
        <v>3</v>
      </c>
      <c r="I22" s="356">
        <f t="shared" si="74"/>
        <v>3</v>
      </c>
      <c r="J22" s="356">
        <f t="shared" si="74"/>
        <v>3</v>
      </c>
      <c r="K22" s="356">
        <f t="shared" si="74"/>
        <v>3</v>
      </c>
      <c r="L22" s="356">
        <f t="shared" si="74"/>
        <v>2</v>
      </c>
      <c r="M22" s="356">
        <f t="shared" si="74"/>
        <v>2</v>
      </c>
      <c r="N22" s="356">
        <f t="shared" si="74"/>
        <v>2</v>
      </c>
      <c r="O22" s="356">
        <f t="shared" si="74"/>
        <v>2</v>
      </c>
      <c r="P22" s="356">
        <f t="shared" si="74"/>
        <v>2</v>
      </c>
      <c r="Q22" s="356">
        <f t="shared" si="74"/>
        <v>2</v>
      </c>
      <c r="R22" s="356">
        <f t="shared" si="74"/>
        <v>2</v>
      </c>
      <c r="S22" s="356">
        <f t="shared" si="74"/>
        <v>1</v>
      </c>
      <c r="T22" s="356">
        <f t="shared" si="74"/>
        <v>1</v>
      </c>
      <c r="U22" s="356">
        <f t="shared" si="74"/>
        <v>1</v>
      </c>
      <c r="W22" s="356"/>
      <c r="X22" s="356"/>
      <c r="Y22" s="356"/>
      <c r="Z22" s="356"/>
      <c r="AA22" s="356"/>
      <c r="AB22" s="356"/>
      <c r="AC22" s="356">
        <f t="shared" ref="AC22:AC38" si="75">AC21</f>
        <v>13</v>
      </c>
      <c r="AD22" s="357"/>
      <c r="AE22" s="62">
        <f t="shared" ref="AE22:AE38" si="76">AE21</f>
        <v>22</v>
      </c>
      <c r="AJ22" s="258"/>
      <c r="AK22" s="258"/>
      <c r="AL22" s="258"/>
      <c r="AM22" s="258"/>
      <c r="AN22" s="556"/>
      <c r="AO22" s="556"/>
      <c r="AP22" s="556"/>
      <c r="AV22" s="339">
        <f t="shared" si="8"/>
        <v>0</v>
      </c>
      <c r="AW22" s="431">
        <f t="shared" si="9"/>
        <v>0</v>
      </c>
      <c r="AX22" s="431" t="e">
        <f>IF(#REF!=0,IF(AW22=1,1,0),0)</f>
        <v>#REF!</v>
      </c>
    </row>
    <row r="23" spans="1:50" ht="15.75" hidden="1" customHeight="1">
      <c r="E23" s="360"/>
      <c r="F23" s="356">
        <f t="shared" si="74"/>
        <v>3</v>
      </c>
      <c r="G23" s="356">
        <f t="shared" si="74"/>
        <v>3</v>
      </c>
      <c r="H23" s="356">
        <f t="shared" si="74"/>
        <v>3</v>
      </c>
      <c r="I23" s="356">
        <f t="shared" si="74"/>
        <v>3</v>
      </c>
      <c r="J23" s="356">
        <f t="shared" si="74"/>
        <v>3</v>
      </c>
      <c r="K23" s="356">
        <f t="shared" si="74"/>
        <v>3</v>
      </c>
      <c r="L23" s="356">
        <f t="shared" si="74"/>
        <v>2</v>
      </c>
      <c r="M23" s="356">
        <f t="shared" si="74"/>
        <v>2</v>
      </c>
      <c r="N23" s="356">
        <f t="shared" si="74"/>
        <v>2</v>
      </c>
      <c r="O23" s="356">
        <f t="shared" si="74"/>
        <v>2</v>
      </c>
      <c r="P23" s="356">
        <f t="shared" si="74"/>
        <v>2</v>
      </c>
      <c r="Q23" s="356">
        <f t="shared" si="74"/>
        <v>2</v>
      </c>
      <c r="R23" s="356">
        <f t="shared" si="74"/>
        <v>2</v>
      </c>
      <c r="S23" s="356">
        <f t="shared" si="74"/>
        <v>1</v>
      </c>
      <c r="T23" s="356">
        <f t="shared" si="74"/>
        <v>1</v>
      </c>
      <c r="U23" s="356">
        <f t="shared" si="74"/>
        <v>1</v>
      </c>
      <c r="W23" s="356"/>
      <c r="X23" s="356"/>
      <c r="Y23" s="356"/>
      <c r="Z23" s="356"/>
      <c r="AA23" s="356"/>
      <c r="AB23" s="356"/>
      <c r="AC23" s="356">
        <f t="shared" si="75"/>
        <v>13</v>
      </c>
      <c r="AD23" s="357"/>
      <c r="AE23" s="62">
        <f t="shared" si="76"/>
        <v>22</v>
      </c>
      <c r="AJ23" s="258"/>
      <c r="AK23" s="258"/>
      <c r="AL23" s="258"/>
      <c r="AM23" s="258"/>
      <c r="AN23" s="258"/>
      <c r="AO23" s="556"/>
      <c r="AP23" s="556"/>
      <c r="AV23" s="339">
        <f t="shared" si="8"/>
        <v>0</v>
      </c>
      <c r="AW23" s="431">
        <f t="shared" si="9"/>
        <v>0</v>
      </c>
      <c r="AX23" s="431" t="e">
        <f>IF(#REF!=0,IF(AW23=1,1,0),0)</f>
        <v>#REF!</v>
      </c>
    </row>
    <row r="24" spans="1:50" ht="15.75" hidden="1" customHeight="1">
      <c r="E24" s="360"/>
      <c r="F24" s="356">
        <f t="shared" si="74"/>
        <v>3</v>
      </c>
      <c r="G24" s="356">
        <f t="shared" si="74"/>
        <v>3</v>
      </c>
      <c r="H24" s="356">
        <f t="shared" si="74"/>
        <v>3</v>
      </c>
      <c r="I24" s="356">
        <f t="shared" si="74"/>
        <v>3</v>
      </c>
      <c r="J24" s="356">
        <f t="shared" si="74"/>
        <v>3</v>
      </c>
      <c r="K24" s="356">
        <f t="shared" si="74"/>
        <v>3</v>
      </c>
      <c r="L24" s="356">
        <f t="shared" si="74"/>
        <v>2</v>
      </c>
      <c r="M24" s="356">
        <f t="shared" si="74"/>
        <v>2</v>
      </c>
      <c r="N24" s="356">
        <f t="shared" si="74"/>
        <v>2</v>
      </c>
      <c r="O24" s="356">
        <f t="shared" si="74"/>
        <v>2</v>
      </c>
      <c r="P24" s="356">
        <f t="shared" si="74"/>
        <v>2</v>
      </c>
      <c r="Q24" s="356">
        <f t="shared" si="74"/>
        <v>2</v>
      </c>
      <c r="R24" s="356">
        <f t="shared" si="74"/>
        <v>2</v>
      </c>
      <c r="S24" s="356">
        <f t="shared" si="74"/>
        <v>1</v>
      </c>
      <c r="T24" s="356">
        <f t="shared" si="74"/>
        <v>1</v>
      </c>
      <c r="U24" s="356">
        <f t="shared" si="74"/>
        <v>1</v>
      </c>
      <c r="W24" s="356"/>
      <c r="X24" s="356"/>
      <c r="Y24" s="356"/>
      <c r="Z24" s="356"/>
      <c r="AA24" s="356"/>
      <c r="AB24" s="356"/>
      <c r="AC24" s="356">
        <f t="shared" si="75"/>
        <v>13</v>
      </c>
      <c r="AD24" s="357"/>
      <c r="AE24" s="62">
        <f t="shared" si="76"/>
        <v>22</v>
      </c>
      <c r="AJ24" s="258"/>
      <c r="AK24" s="258"/>
      <c r="AL24" s="258"/>
      <c r="AM24" s="258"/>
      <c r="AN24" s="258"/>
      <c r="AO24" s="556"/>
      <c r="AP24" s="556"/>
      <c r="AV24" s="339">
        <f t="shared" si="8"/>
        <v>0</v>
      </c>
      <c r="AW24" s="431">
        <f t="shared" si="9"/>
        <v>0</v>
      </c>
      <c r="AX24" s="431" t="e">
        <f>IF(#REF!=0,IF(AW24=1,1,0),0)</f>
        <v>#REF!</v>
      </c>
    </row>
    <row r="25" spans="1:50" ht="15.75" hidden="1" customHeight="1">
      <c r="E25" s="360"/>
      <c r="F25" s="356">
        <f t="shared" si="74"/>
        <v>3</v>
      </c>
      <c r="G25" s="356">
        <f t="shared" si="74"/>
        <v>3</v>
      </c>
      <c r="H25" s="356">
        <f t="shared" si="74"/>
        <v>3</v>
      </c>
      <c r="I25" s="356">
        <f t="shared" si="74"/>
        <v>3</v>
      </c>
      <c r="J25" s="356">
        <f t="shared" si="74"/>
        <v>3</v>
      </c>
      <c r="K25" s="356">
        <f t="shared" si="74"/>
        <v>3</v>
      </c>
      <c r="L25" s="356">
        <f t="shared" si="74"/>
        <v>2</v>
      </c>
      <c r="M25" s="356">
        <f t="shared" si="74"/>
        <v>2</v>
      </c>
      <c r="N25" s="356">
        <f t="shared" si="74"/>
        <v>2</v>
      </c>
      <c r="O25" s="356">
        <f t="shared" si="74"/>
        <v>2</v>
      </c>
      <c r="P25" s="356">
        <f t="shared" si="74"/>
        <v>2</v>
      </c>
      <c r="Q25" s="356">
        <f t="shared" si="74"/>
        <v>2</v>
      </c>
      <c r="R25" s="356">
        <f t="shared" si="74"/>
        <v>2</v>
      </c>
      <c r="S25" s="356">
        <f t="shared" si="74"/>
        <v>1</v>
      </c>
      <c r="T25" s="356">
        <f t="shared" si="74"/>
        <v>1</v>
      </c>
      <c r="U25" s="356">
        <f t="shared" si="74"/>
        <v>1</v>
      </c>
      <c r="W25" s="356"/>
      <c r="X25" s="356"/>
      <c r="Y25" s="356"/>
      <c r="Z25" s="356"/>
      <c r="AA25" s="356"/>
      <c r="AB25" s="356"/>
      <c r="AC25" s="356">
        <f t="shared" si="75"/>
        <v>13</v>
      </c>
      <c r="AD25" s="357"/>
      <c r="AE25" s="62">
        <f t="shared" si="76"/>
        <v>22</v>
      </c>
      <c r="AJ25" s="258"/>
      <c r="AK25" s="258"/>
      <c r="AL25" s="258"/>
      <c r="AM25" s="258"/>
      <c r="AN25" s="258"/>
      <c r="AO25" s="556"/>
      <c r="AP25" s="556"/>
      <c r="AV25" s="339">
        <f t="shared" si="8"/>
        <v>0</v>
      </c>
      <c r="AW25" s="431">
        <f t="shared" si="9"/>
        <v>0</v>
      </c>
      <c r="AX25" s="431" t="e">
        <f>IF(#REF!=0,IF(AW25=1,1,0),0)</f>
        <v>#REF!</v>
      </c>
    </row>
    <row r="26" spans="1:50" ht="15.75" hidden="1" customHeight="1">
      <c r="E26" s="360"/>
      <c r="F26" s="356">
        <f t="shared" si="74"/>
        <v>3</v>
      </c>
      <c r="G26" s="356">
        <f t="shared" si="74"/>
        <v>3</v>
      </c>
      <c r="H26" s="356">
        <f t="shared" si="74"/>
        <v>3</v>
      </c>
      <c r="I26" s="356">
        <f t="shared" si="74"/>
        <v>3</v>
      </c>
      <c r="J26" s="356">
        <f t="shared" si="74"/>
        <v>3</v>
      </c>
      <c r="K26" s="356">
        <f t="shared" si="74"/>
        <v>3</v>
      </c>
      <c r="L26" s="356">
        <f t="shared" si="74"/>
        <v>2</v>
      </c>
      <c r="M26" s="356">
        <f t="shared" si="74"/>
        <v>2</v>
      </c>
      <c r="N26" s="356">
        <f t="shared" si="74"/>
        <v>2</v>
      </c>
      <c r="O26" s="356">
        <f t="shared" si="74"/>
        <v>2</v>
      </c>
      <c r="P26" s="356">
        <f t="shared" si="74"/>
        <v>2</v>
      </c>
      <c r="Q26" s="356">
        <f t="shared" si="74"/>
        <v>2</v>
      </c>
      <c r="R26" s="356">
        <f t="shared" si="74"/>
        <v>2</v>
      </c>
      <c r="S26" s="356">
        <f t="shared" si="74"/>
        <v>1</v>
      </c>
      <c r="T26" s="356">
        <f t="shared" si="74"/>
        <v>1</v>
      </c>
      <c r="U26" s="356">
        <f t="shared" si="74"/>
        <v>1</v>
      </c>
      <c r="W26" s="356"/>
      <c r="X26" s="356"/>
      <c r="Y26" s="356"/>
      <c r="Z26" s="356"/>
      <c r="AA26" s="356"/>
      <c r="AB26" s="356"/>
      <c r="AC26" s="356">
        <f t="shared" si="75"/>
        <v>13</v>
      </c>
      <c r="AD26" s="357"/>
      <c r="AE26" s="62">
        <f t="shared" si="76"/>
        <v>22</v>
      </c>
      <c r="AJ26" s="258"/>
      <c r="AK26" s="258"/>
      <c r="AL26" s="258"/>
      <c r="AM26" s="258"/>
      <c r="AN26" s="258"/>
      <c r="AO26" s="556"/>
      <c r="AP26" s="556"/>
      <c r="AV26" s="339">
        <f t="shared" si="8"/>
        <v>0</v>
      </c>
      <c r="AW26" s="431">
        <f t="shared" si="9"/>
        <v>0</v>
      </c>
      <c r="AX26" s="431" t="e">
        <f>IF(#REF!=0,IF(AW26=1,1,0),0)</f>
        <v>#REF!</v>
      </c>
    </row>
    <row r="27" spans="1:50" ht="15.75" hidden="1" customHeight="1">
      <c r="E27" s="360"/>
      <c r="F27" s="356">
        <f t="shared" si="74"/>
        <v>3</v>
      </c>
      <c r="G27" s="356">
        <f t="shared" si="74"/>
        <v>3</v>
      </c>
      <c r="H27" s="356">
        <f t="shared" si="74"/>
        <v>3</v>
      </c>
      <c r="I27" s="356">
        <f t="shared" si="74"/>
        <v>3</v>
      </c>
      <c r="J27" s="356">
        <f t="shared" si="74"/>
        <v>3</v>
      </c>
      <c r="K27" s="356">
        <f t="shared" si="74"/>
        <v>3</v>
      </c>
      <c r="L27" s="356">
        <f t="shared" si="74"/>
        <v>2</v>
      </c>
      <c r="M27" s="356">
        <f t="shared" si="74"/>
        <v>2</v>
      </c>
      <c r="N27" s="356">
        <f t="shared" si="74"/>
        <v>2</v>
      </c>
      <c r="O27" s="356">
        <f t="shared" si="74"/>
        <v>2</v>
      </c>
      <c r="P27" s="356">
        <f t="shared" si="74"/>
        <v>2</v>
      </c>
      <c r="Q27" s="356">
        <f t="shared" si="74"/>
        <v>2</v>
      </c>
      <c r="R27" s="356">
        <f t="shared" si="74"/>
        <v>2</v>
      </c>
      <c r="S27" s="356">
        <f t="shared" si="74"/>
        <v>1</v>
      </c>
      <c r="T27" s="356">
        <f t="shared" si="74"/>
        <v>1</v>
      </c>
      <c r="U27" s="356">
        <f t="shared" si="74"/>
        <v>1</v>
      </c>
      <c r="W27" s="356"/>
      <c r="X27" s="356"/>
      <c r="Y27" s="356"/>
      <c r="Z27" s="356"/>
      <c r="AA27" s="356"/>
      <c r="AB27" s="356"/>
      <c r="AC27" s="356">
        <f t="shared" si="75"/>
        <v>13</v>
      </c>
      <c r="AD27" s="357"/>
      <c r="AE27" s="62">
        <f t="shared" si="76"/>
        <v>22</v>
      </c>
      <c r="AJ27" s="258"/>
      <c r="AK27" s="258"/>
      <c r="AL27" s="258"/>
      <c r="AM27" s="258"/>
      <c r="AN27" s="258"/>
      <c r="AO27" s="556"/>
      <c r="AP27" s="556"/>
      <c r="AV27" s="339">
        <f t="shared" si="8"/>
        <v>0</v>
      </c>
      <c r="AW27" s="431">
        <f t="shared" si="9"/>
        <v>0</v>
      </c>
      <c r="AX27" s="431" t="e">
        <f>IF(#REF!=0,IF(AW27=1,1,0),0)</f>
        <v>#REF!</v>
      </c>
    </row>
    <row r="28" spans="1:50" ht="15.75" hidden="1" customHeight="1">
      <c r="E28" s="360"/>
      <c r="F28" s="356">
        <f t="shared" si="74"/>
        <v>3</v>
      </c>
      <c r="G28" s="356">
        <f t="shared" si="74"/>
        <v>3</v>
      </c>
      <c r="H28" s="356">
        <f t="shared" si="74"/>
        <v>3</v>
      </c>
      <c r="I28" s="356">
        <f t="shared" si="74"/>
        <v>3</v>
      </c>
      <c r="J28" s="356">
        <f t="shared" si="74"/>
        <v>3</v>
      </c>
      <c r="K28" s="356">
        <f t="shared" si="74"/>
        <v>3</v>
      </c>
      <c r="L28" s="356">
        <f t="shared" si="74"/>
        <v>2</v>
      </c>
      <c r="M28" s="356">
        <f t="shared" si="74"/>
        <v>2</v>
      </c>
      <c r="N28" s="356">
        <f t="shared" si="74"/>
        <v>2</v>
      </c>
      <c r="O28" s="356">
        <f t="shared" si="74"/>
        <v>2</v>
      </c>
      <c r="P28" s="356">
        <f t="shared" si="74"/>
        <v>2</v>
      </c>
      <c r="Q28" s="356">
        <f t="shared" si="74"/>
        <v>2</v>
      </c>
      <c r="R28" s="356">
        <f t="shared" si="74"/>
        <v>2</v>
      </c>
      <c r="S28" s="356">
        <f t="shared" si="74"/>
        <v>1</v>
      </c>
      <c r="T28" s="356">
        <f t="shared" si="74"/>
        <v>1</v>
      </c>
      <c r="U28" s="356">
        <f t="shared" si="74"/>
        <v>1</v>
      </c>
      <c r="W28" s="356"/>
      <c r="X28" s="356"/>
      <c r="Y28" s="356"/>
      <c r="Z28" s="356"/>
      <c r="AA28" s="356"/>
      <c r="AB28" s="356"/>
      <c r="AC28" s="356">
        <f t="shared" si="75"/>
        <v>13</v>
      </c>
      <c r="AD28" s="357"/>
      <c r="AE28" s="62">
        <f t="shared" si="76"/>
        <v>22</v>
      </c>
      <c r="AJ28" s="258"/>
      <c r="AK28" s="258"/>
      <c r="AL28" s="258"/>
      <c r="AM28" s="258"/>
      <c r="AN28" s="258"/>
      <c r="AO28" s="556"/>
      <c r="AP28" s="556"/>
      <c r="AV28" s="339">
        <f t="shared" si="8"/>
        <v>0</v>
      </c>
      <c r="AW28" s="431">
        <f t="shared" si="9"/>
        <v>0</v>
      </c>
      <c r="AX28" s="431" t="e">
        <f>IF(#REF!=0,IF(AW28=1,1,0),0)</f>
        <v>#REF!</v>
      </c>
    </row>
    <row r="29" spans="1:50" ht="15.75" hidden="1" customHeight="1">
      <c r="E29" s="360"/>
      <c r="F29" s="356">
        <f t="shared" si="74"/>
        <v>3</v>
      </c>
      <c r="G29" s="356">
        <f t="shared" si="74"/>
        <v>3</v>
      </c>
      <c r="H29" s="356">
        <f t="shared" si="74"/>
        <v>3</v>
      </c>
      <c r="I29" s="356">
        <f t="shared" si="74"/>
        <v>3</v>
      </c>
      <c r="J29" s="356">
        <f t="shared" si="74"/>
        <v>3</v>
      </c>
      <c r="K29" s="356">
        <f t="shared" si="74"/>
        <v>3</v>
      </c>
      <c r="L29" s="356">
        <f t="shared" si="74"/>
        <v>2</v>
      </c>
      <c r="M29" s="356">
        <f t="shared" si="74"/>
        <v>2</v>
      </c>
      <c r="N29" s="356">
        <f t="shared" si="74"/>
        <v>2</v>
      </c>
      <c r="O29" s="356">
        <f t="shared" si="74"/>
        <v>2</v>
      </c>
      <c r="P29" s="356">
        <f t="shared" si="74"/>
        <v>2</v>
      </c>
      <c r="Q29" s="356">
        <f t="shared" si="74"/>
        <v>2</v>
      </c>
      <c r="R29" s="356">
        <f t="shared" si="74"/>
        <v>2</v>
      </c>
      <c r="S29" s="356">
        <f t="shared" si="74"/>
        <v>1</v>
      </c>
      <c r="T29" s="356">
        <f t="shared" si="74"/>
        <v>1</v>
      </c>
      <c r="U29" s="356">
        <f t="shared" si="74"/>
        <v>1</v>
      </c>
      <c r="W29" s="356"/>
      <c r="X29" s="356"/>
      <c r="Y29" s="356"/>
      <c r="Z29" s="356"/>
      <c r="AA29" s="356"/>
      <c r="AB29" s="356"/>
      <c r="AC29" s="356">
        <f t="shared" si="75"/>
        <v>13</v>
      </c>
      <c r="AD29" s="357"/>
      <c r="AE29" s="62">
        <f t="shared" si="76"/>
        <v>22</v>
      </c>
      <c r="AJ29" s="258"/>
      <c r="AK29" s="258"/>
      <c r="AL29" s="258"/>
      <c r="AM29" s="258"/>
      <c r="AN29" s="258"/>
      <c r="AO29" s="556"/>
      <c r="AP29" s="556"/>
      <c r="AV29" s="339">
        <f t="shared" si="8"/>
        <v>0</v>
      </c>
      <c r="AW29" s="431">
        <f t="shared" si="9"/>
        <v>0</v>
      </c>
      <c r="AX29" s="431" t="e">
        <f>IF(#REF!=0,IF(AW29=1,1,0),0)</f>
        <v>#REF!</v>
      </c>
    </row>
    <row r="30" spans="1:50" ht="15.75" hidden="1" customHeight="1">
      <c r="E30" s="360"/>
      <c r="F30" s="356">
        <f t="shared" si="74"/>
        <v>3</v>
      </c>
      <c r="G30" s="356">
        <f t="shared" si="74"/>
        <v>3</v>
      </c>
      <c r="H30" s="356">
        <f t="shared" si="74"/>
        <v>3</v>
      </c>
      <c r="I30" s="356">
        <f t="shared" si="74"/>
        <v>3</v>
      </c>
      <c r="J30" s="356">
        <f t="shared" si="74"/>
        <v>3</v>
      </c>
      <c r="K30" s="356">
        <f t="shared" si="74"/>
        <v>3</v>
      </c>
      <c r="L30" s="356">
        <f t="shared" si="74"/>
        <v>2</v>
      </c>
      <c r="M30" s="356">
        <f t="shared" si="74"/>
        <v>2</v>
      </c>
      <c r="N30" s="356">
        <f t="shared" si="74"/>
        <v>2</v>
      </c>
      <c r="O30" s="356">
        <f t="shared" si="74"/>
        <v>2</v>
      </c>
      <c r="P30" s="356">
        <f t="shared" si="74"/>
        <v>2</v>
      </c>
      <c r="Q30" s="356">
        <f t="shared" si="74"/>
        <v>2</v>
      </c>
      <c r="R30" s="356">
        <f t="shared" si="74"/>
        <v>2</v>
      </c>
      <c r="S30" s="356">
        <f t="shared" si="74"/>
        <v>1</v>
      </c>
      <c r="T30" s="356">
        <f t="shared" si="74"/>
        <v>1</v>
      </c>
      <c r="U30" s="356">
        <f t="shared" si="74"/>
        <v>1</v>
      </c>
      <c r="W30" s="356"/>
      <c r="X30" s="356"/>
      <c r="Y30" s="356"/>
      <c r="Z30" s="356"/>
      <c r="AA30" s="356"/>
      <c r="AB30" s="356"/>
      <c r="AC30" s="356">
        <f t="shared" si="75"/>
        <v>13</v>
      </c>
      <c r="AD30" s="357"/>
      <c r="AE30" s="62">
        <f t="shared" si="76"/>
        <v>22</v>
      </c>
      <c r="AJ30" s="258"/>
      <c r="AK30" s="258"/>
      <c r="AL30" s="258"/>
      <c r="AM30" s="258"/>
      <c r="AN30" s="258"/>
      <c r="AO30" s="556"/>
      <c r="AP30" s="556"/>
      <c r="AV30" s="339">
        <f t="shared" si="8"/>
        <v>0</v>
      </c>
      <c r="AW30" s="431">
        <f t="shared" si="9"/>
        <v>0</v>
      </c>
      <c r="AX30" s="431" t="e">
        <f>IF(#REF!=0,IF(AW30=1,1,0),0)</f>
        <v>#REF!</v>
      </c>
    </row>
    <row r="31" spans="1:50" ht="15.75" hidden="1" customHeight="1">
      <c r="E31" s="360"/>
      <c r="F31" s="356">
        <f t="shared" si="74"/>
        <v>3</v>
      </c>
      <c r="G31" s="356">
        <f t="shared" si="74"/>
        <v>3</v>
      </c>
      <c r="H31" s="356">
        <f t="shared" si="74"/>
        <v>3</v>
      </c>
      <c r="I31" s="356">
        <f t="shared" si="74"/>
        <v>3</v>
      </c>
      <c r="J31" s="356">
        <f t="shared" si="74"/>
        <v>3</v>
      </c>
      <c r="K31" s="356">
        <f t="shared" si="74"/>
        <v>3</v>
      </c>
      <c r="L31" s="356">
        <f t="shared" si="74"/>
        <v>2</v>
      </c>
      <c r="M31" s="356">
        <f t="shared" si="74"/>
        <v>2</v>
      </c>
      <c r="N31" s="356">
        <f t="shared" si="74"/>
        <v>2</v>
      </c>
      <c r="O31" s="356">
        <f t="shared" si="74"/>
        <v>2</v>
      </c>
      <c r="P31" s="356">
        <f t="shared" si="74"/>
        <v>2</v>
      </c>
      <c r="Q31" s="356">
        <f t="shared" si="74"/>
        <v>2</v>
      </c>
      <c r="R31" s="356">
        <f t="shared" si="74"/>
        <v>2</v>
      </c>
      <c r="S31" s="356">
        <f t="shared" si="74"/>
        <v>1</v>
      </c>
      <c r="T31" s="356">
        <f t="shared" si="74"/>
        <v>1</v>
      </c>
      <c r="U31" s="356">
        <f t="shared" si="74"/>
        <v>1</v>
      </c>
      <c r="W31" s="356"/>
      <c r="X31" s="356"/>
      <c r="Y31" s="356"/>
      <c r="Z31" s="356"/>
      <c r="AA31" s="356"/>
      <c r="AB31" s="356"/>
      <c r="AC31" s="356">
        <f t="shared" si="75"/>
        <v>13</v>
      </c>
      <c r="AD31" s="357"/>
      <c r="AE31" s="62">
        <f t="shared" si="76"/>
        <v>22</v>
      </c>
      <c r="AJ31" s="258"/>
      <c r="AK31" s="258"/>
      <c r="AL31" s="258"/>
      <c r="AM31" s="258"/>
      <c r="AN31" s="258"/>
      <c r="AO31" s="556"/>
      <c r="AP31" s="556"/>
      <c r="AV31" s="339">
        <f t="shared" si="8"/>
        <v>0</v>
      </c>
      <c r="AW31" s="431">
        <f t="shared" si="9"/>
        <v>0</v>
      </c>
      <c r="AX31" s="431" t="e">
        <f>IF(#REF!=0,IF(AW31=1,1,0),0)</f>
        <v>#REF!</v>
      </c>
    </row>
    <row r="32" spans="1:50" ht="15.75" hidden="1" customHeight="1">
      <c r="E32" s="360"/>
      <c r="F32" s="356">
        <f t="shared" si="74"/>
        <v>3</v>
      </c>
      <c r="G32" s="356">
        <f t="shared" si="74"/>
        <v>3</v>
      </c>
      <c r="H32" s="356">
        <f t="shared" si="74"/>
        <v>3</v>
      </c>
      <c r="I32" s="356">
        <f t="shared" si="74"/>
        <v>3</v>
      </c>
      <c r="J32" s="356">
        <f t="shared" si="74"/>
        <v>3</v>
      </c>
      <c r="K32" s="356">
        <f t="shared" si="74"/>
        <v>3</v>
      </c>
      <c r="L32" s="356">
        <f t="shared" si="74"/>
        <v>2</v>
      </c>
      <c r="M32" s="356">
        <f t="shared" si="74"/>
        <v>2</v>
      </c>
      <c r="N32" s="356">
        <f t="shared" si="74"/>
        <v>2</v>
      </c>
      <c r="O32" s="356">
        <f t="shared" si="74"/>
        <v>2</v>
      </c>
      <c r="P32" s="356">
        <f t="shared" si="74"/>
        <v>2</v>
      </c>
      <c r="Q32" s="356">
        <f t="shared" si="74"/>
        <v>2</v>
      </c>
      <c r="R32" s="356">
        <f t="shared" si="74"/>
        <v>2</v>
      </c>
      <c r="S32" s="356">
        <f t="shared" si="74"/>
        <v>1</v>
      </c>
      <c r="T32" s="356">
        <f t="shared" si="74"/>
        <v>1</v>
      </c>
      <c r="U32" s="356">
        <f t="shared" si="74"/>
        <v>1</v>
      </c>
      <c r="W32" s="356"/>
      <c r="X32" s="356"/>
      <c r="Y32" s="356"/>
      <c r="Z32" s="356"/>
      <c r="AA32" s="356"/>
      <c r="AB32" s="356"/>
      <c r="AC32" s="356">
        <f t="shared" si="75"/>
        <v>13</v>
      </c>
      <c r="AD32" s="357"/>
      <c r="AE32" s="62">
        <f t="shared" si="76"/>
        <v>22</v>
      </c>
      <c r="AJ32" s="258"/>
      <c r="AK32" s="258"/>
      <c r="AL32" s="258"/>
      <c r="AM32" s="258"/>
      <c r="AN32" s="258"/>
      <c r="AO32" s="556"/>
      <c r="AP32" s="556"/>
      <c r="AV32" s="339">
        <f t="shared" si="8"/>
        <v>0</v>
      </c>
      <c r="AW32" s="431">
        <f t="shared" si="9"/>
        <v>0</v>
      </c>
      <c r="AX32" s="431" t="e">
        <f>IF(#REF!=0,IF(AW32=1,1,0),0)</f>
        <v>#REF!</v>
      </c>
    </row>
    <row r="33" spans="1:70" ht="15.75" hidden="1" customHeight="1">
      <c r="E33" s="360"/>
      <c r="F33" s="356">
        <f t="shared" si="74"/>
        <v>3</v>
      </c>
      <c r="G33" s="356">
        <f t="shared" si="74"/>
        <v>3</v>
      </c>
      <c r="H33" s="356">
        <f t="shared" si="74"/>
        <v>3</v>
      </c>
      <c r="I33" s="356">
        <f t="shared" si="74"/>
        <v>3</v>
      </c>
      <c r="J33" s="356">
        <f t="shared" si="74"/>
        <v>3</v>
      </c>
      <c r="K33" s="356">
        <f t="shared" si="74"/>
        <v>3</v>
      </c>
      <c r="L33" s="356">
        <f t="shared" si="74"/>
        <v>2</v>
      </c>
      <c r="M33" s="356">
        <f t="shared" si="74"/>
        <v>2</v>
      </c>
      <c r="N33" s="356">
        <f t="shared" si="74"/>
        <v>2</v>
      </c>
      <c r="O33" s="356">
        <f t="shared" si="74"/>
        <v>2</v>
      </c>
      <c r="P33" s="356">
        <f t="shared" si="74"/>
        <v>2</v>
      </c>
      <c r="Q33" s="356">
        <f t="shared" si="74"/>
        <v>2</v>
      </c>
      <c r="R33" s="356">
        <f t="shared" si="74"/>
        <v>2</v>
      </c>
      <c r="S33" s="356">
        <f t="shared" si="74"/>
        <v>1</v>
      </c>
      <c r="T33" s="356">
        <f t="shared" si="74"/>
        <v>1</v>
      </c>
      <c r="U33" s="356">
        <f t="shared" si="74"/>
        <v>1</v>
      </c>
      <c r="W33" s="356"/>
      <c r="X33" s="356"/>
      <c r="Y33" s="356"/>
      <c r="Z33" s="356"/>
      <c r="AA33" s="356"/>
      <c r="AB33" s="356"/>
      <c r="AC33" s="356">
        <f t="shared" si="75"/>
        <v>13</v>
      </c>
      <c r="AD33" s="357"/>
      <c r="AE33" s="62">
        <f t="shared" si="76"/>
        <v>22</v>
      </c>
      <c r="AJ33" s="258"/>
      <c r="AK33" s="258"/>
      <c r="AL33" s="258"/>
      <c r="AM33" s="258"/>
      <c r="AN33" s="258"/>
      <c r="AO33" s="556"/>
      <c r="AP33" s="556"/>
      <c r="AV33" s="339">
        <f t="shared" si="8"/>
        <v>0</v>
      </c>
      <c r="AW33" s="431">
        <f t="shared" si="9"/>
        <v>0</v>
      </c>
      <c r="AX33" s="431" t="e">
        <f>IF(#REF!=0,IF(AW33=1,1,0),0)</f>
        <v>#REF!</v>
      </c>
    </row>
    <row r="34" spans="1:70" ht="15.75" hidden="1" customHeight="1">
      <c r="E34" s="360"/>
      <c r="F34" s="356">
        <f t="shared" si="74"/>
        <v>3</v>
      </c>
      <c r="G34" s="356">
        <f t="shared" si="74"/>
        <v>3</v>
      </c>
      <c r="H34" s="356">
        <f t="shared" si="74"/>
        <v>3</v>
      </c>
      <c r="I34" s="356">
        <f t="shared" si="74"/>
        <v>3</v>
      </c>
      <c r="J34" s="356">
        <f t="shared" si="74"/>
        <v>3</v>
      </c>
      <c r="K34" s="356">
        <f t="shared" si="74"/>
        <v>3</v>
      </c>
      <c r="L34" s="356">
        <f t="shared" si="74"/>
        <v>2</v>
      </c>
      <c r="M34" s="356">
        <f t="shared" si="74"/>
        <v>2</v>
      </c>
      <c r="N34" s="356">
        <f t="shared" si="74"/>
        <v>2</v>
      </c>
      <c r="O34" s="356">
        <f t="shared" si="74"/>
        <v>2</v>
      </c>
      <c r="P34" s="356">
        <f t="shared" si="74"/>
        <v>2</v>
      </c>
      <c r="Q34" s="356">
        <f t="shared" si="74"/>
        <v>2</v>
      </c>
      <c r="R34" s="356">
        <f t="shared" si="74"/>
        <v>2</v>
      </c>
      <c r="S34" s="356">
        <f t="shared" si="74"/>
        <v>1</v>
      </c>
      <c r="T34" s="356">
        <f t="shared" si="74"/>
        <v>1</v>
      </c>
      <c r="U34" s="356">
        <f t="shared" si="74"/>
        <v>1</v>
      </c>
      <c r="W34" s="356"/>
      <c r="X34" s="356"/>
      <c r="Y34" s="356"/>
      <c r="Z34" s="356"/>
      <c r="AA34" s="356"/>
      <c r="AB34" s="356"/>
      <c r="AC34" s="356">
        <f t="shared" si="75"/>
        <v>13</v>
      </c>
      <c r="AD34" s="357"/>
      <c r="AE34" s="62">
        <f t="shared" si="76"/>
        <v>22</v>
      </c>
      <c r="AJ34" s="258"/>
      <c r="AK34" s="258"/>
      <c r="AL34" s="258"/>
      <c r="AM34" s="258"/>
      <c r="AN34" s="258"/>
      <c r="AO34" s="556"/>
      <c r="AP34" s="556"/>
      <c r="AV34" s="339">
        <f t="shared" si="8"/>
        <v>0</v>
      </c>
      <c r="AW34" s="431">
        <f t="shared" si="9"/>
        <v>0</v>
      </c>
      <c r="AX34" s="431" t="e">
        <f>IF(#REF!=0,IF(AW34=1,1,0),0)</f>
        <v>#REF!</v>
      </c>
    </row>
    <row r="35" spans="1:70" ht="17.25" hidden="1" customHeight="1">
      <c r="E35" s="360"/>
      <c r="F35" s="356">
        <f t="shared" si="74"/>
        <v>3</v>
      </c>
      <c r="G35" s="356">
        <f t="shared" si="74"/>
        <v>3</v>
      </c>
      <c r="H35" s="356">
        <f t="shared" si="74"/>
        <v>3</v>
      </c>
      <c r="I35" s="356">
        <f t="shared" si="74"/>
        <v>3</v>
      </c>
      <c r="J35" s="356">
        <f t="shared" si="74"/>
        <v>3</v>
      </c>
      <c r="K35" s="356">
        <f t="shared" si="74"/>
        <v>3</v>
      </c>
      <c r="L35" s="356">
        <f t="shared" si="74"/>
        <v>2</v>
      </c>
      <c r="M35" s="356">
        <f t="shared" si="74"/>
        <v>2</v>
      </c>
      <c r="N35" s="356">
        <f t="shared" si="74"/>
        <v>2</v>
      </c>
      <c r="O35" s="356">
        <f t="shared" si="74"/>
        <v>2</v>
      </c>
      <c r="P35" s="356">
        <f t="shared" si="74"/>
        <v>2</v>
      </c>
      <c r="Q35" s="356">
        <f t="shared" si="74"/>
        <v>2</v>
      </c>
      <c r="R35" s="356">
        <f t="shared" si="74"/>
        <v>2</v>
      </c>
      <c r="S35" s="356">
        <f t="shared" si="74"/>
        <v>1</v>
      </c>
      <c r="T35" s="356">
        <f t="shared" si="74"/>
        <v>1</v>
      </c>
      <c r="U35" s="356">
        <f t="shared" si="74"/>
        <v>1</v>
      </c>
      <c r="W35" s="356"/>
      <c r="X35" s="356"/>
      <c r="Y35" s="356"/>
      <c r="Z35" s="356"/>
      <c r="AA35" s="356"/>
      <c r="AB35" s="356"/>
      <c r="AC35" s="356">
        <f t="shared" si="75"/>
        <v>13</v>
      </c>
      <c r="AD35" s="357"/>
      <c r="AE35" s="62">
        <f t="shared" si="76"/>
        <v>22</v>
      </c>
      <c r="AJ35" s="258"/>
      <c r="AK35" s="258"/>
      <c r="AL35" s="258"/>
      <c r="AM35" s="258"/>
      <c r="AN35" s="258"/>
      <c r="AO35" s="556"/>
      <c r="AP35" s="556"/>
      <c r="AV35" s="339">
        <f t="shared" si="8"/>
        <v>0</v>
      </c>
      <c r="AW35" s="431">
        <f t="shared" si="9"/>
        <v>0</v>
      </c>
      <c r="AX35" s="431" t="e">
        <f>IF(#REF!=0,IF(AW35=1,1,0),0)</f>
        <v>#REF!</v>
      </c>
    </row>
    <row r="36" spans="1:70" ht="17.25" hidden="1" customHeight="1">
      <c r="E36" s="360"/>
      <c r="F36" s="356">
        <f t="shared" ref="F36:U36" si="77">F35</f>
        <v>3</v>
      </c>
      <c r="G36" s="356">
        <f t="shared" si="77"/>
        <v>3</v>
      </c>
      <c r="H36" s="356">
        <f t="shared" si="77"/>
        <v>3</v>
      </c>
      <c r="I36" s="356">
        <f t="shared" si="77"/>
        <v>3</v>
      </c>
      <c r="J36" s="356">
        <f t="shared" si="77"/>
        <v>3</v>
      </c>
      <c r="K36" s="356">
        <f t="shared" si="77"/>
        <v>3</v>
      </c>
      <c r="L36" s="356">
        <f t="shared" si="77"/>
        <v>2</v>
      </c>
      <c r="M36" s="356">
        <f t="shared" si="77"/>
        <v>2</v>
      </c>
      <c r="N36" s="356">
        <f t="shared" si="77"/>
        <v>2</v>
      </c>
      <c r="O36" s="356">
        <f t="shared" si="77"/>
        <v>2</v>
      </c>
      <c r="P36" s="356">
        <f t="shared" si="77"/>
        <v>2</v>
      </c>
      <c r="Q36" s="356">
        <f t="shared" si="77"/>
        <v>2</v>
      </c>
      <c r="R36" s="356">
        <f t="shared" si="77"/>
        <v>2</v>
      </c>
      <c r="S36" s="356">
        <f t="shared" si="77"/>
        <v>1</v>
      </c>
      <c r="T36" s="356">
        <f t="shared" si="77"/>
        <v>1</v>
      </c>
      <c r="U36" s="356">
        <f t="shared" si="77"/>
        <v>1</v>
      </c>
      <c r="W36" s="356"/>
      <c r="X36" s="356"/>
      <c r="Y36" s="356"/>
      <c r="Z36" s="356"/>
      <c r="AA36" s="356"/>
      <c r="AB36" s="356"/>
      <c r="AC36" s="356">
        <f t="shared" si="75"/>
        <v>13</v>
      </c>
      <c r="AD36" s="357"/>
      <c r="AE36" s="62">
        <f t="shared" si="76"/>
        <v>22</v>
      </c>
      <c r="AJ36" s="258"/>
      <c r="AK36" s="258"/>
      <c r="AL36" s="258"/>
      <c r="AM36" s="258"/>
      <c r="AN36" s="258"/>
      <c r="AV36" s="339">
        <f t="shared" si="8"/>
        <v>0</v>
      </c>
      <c r="AW36" s="431">
        <f t="shared" si="9"/>
        <v>0</v>
      </c>
    </row>
    <row r="37" spans="1:70" s="63" customFormat="1" ht="17.25" hidden="1" customHeight="1">
      <c r="C37" s="64"/>
      <c r="D37" s="374"/>
      <c r="E37" s="375"/>
      <c r="F37" s="356">
        <f t="shared" ref="F37:U37" si="78">F36</f>
        <v>3</v>
      </c>
      <c r="G37" s="356">
        <f t="shared" si="78"/>
        <v>3</v>
      </c>
      <c r="H37" s="356">
        <f t="shared" si="78"/>
        <v>3</v>
      </c>
      <c r="I37" s="356">
        <f t="shared" si="78"/>
        <v>3</v>
      </c>
      <c r="J37" s="356">
        <f t="shared" si="78"/>
        <v>3</v>
      </c>
      <c r="K37" s="356">
        <f t="shared" si="78"/>
        <v>3</v>
      </c>
      <c r="L37" s="356">
        <f t="shared" si="78"/>
        <v>2</v>
      </c>
      <c r="M37" s="356">
        <f t="shared" si="78"/>
        <v>2</v>
      </c>
      <c r="N37" s="356">
        <f t="shared" si="78"/>
        <v>2</v>
      </c>
      <c r="O37" s="356">
        <f t="shared" si="78"/>
        <v>2</v>
      </c>
      <c r="P37" s="356">
        <f t="shared" si="78"/>
        <v>2</v>
      </c>
      <c r="Q37" s="356">
        <f t="shared" si="78"/>
        <v>2</v>
      </c>
      <c r="R37" s="356">
        <f t="shared" si="78"/>
        <v>2</v>
      </c>
      <c r="S37" s="356">
        <f t="shared" si="78"/>
        <v>1</v>
      </c>
      <c r="T37" s="356">
        <f t="shared" si="78"/>
        <v>1</v>
      </c>
      <c r="U37" s="356">
        <f t="shared" si="78"/>
        <v>1</v>
      </c>
      <c r="V37" s="339"/>
      <c r="W37" s="356"/>
      <c r="X37" s="356"/>
      <c r="Y37" s="356"/>
      <c r="Z37" s="356"/>
      <c r="AA37" s="356"/>
      <c r="AB37" s="356"/>
      <c r="AC37" s="356">
        <f t="shared" si="75"/>
        <v>13</v>
      </c>
      <c r="AD37" s="357"/>
      <c r="AE37" s="62">
        <f t="shared" si="76"/>
        <v>22</v>
      </c>
      <c r="AF37" s="388"/>
      <c r="AH37" s="556"/>
      <c r="AI37" s="431"/>
      <c r="AJ37" s="391"/>
      <c r="AK37" s="391"/>
      <c r="AL37" s="391"/>
      <c r="AM37" s="391"/>
      <c r="AN37" s="39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1"/>
      <c r="BI37" s="431"/>
      <c r="BJ37" s="431"/>
      <c r="BK37" s="76"/>
      <c r="BL37" s="76"/>
      <c r="BM37" s="76"/>
      <c r="BN37" s="76"/>
      <c r="BO37" s="76"/>
      <c r="BP37" s="76"/>
      <c r="BQ37" s="76"/>
      <c r="BR37" s="76"/>
    </row>
    <row r="38" spans="1:70" s="62" customFormat="1" ht="17.25" hidden="1" customHeight="1">
      <c r="D38" s="393"/>
      <c r="E38" s="393"/>
      <c r="F38" s="356">
        <f t="shared" ref="F38:U38" si="79">F37</f>
        <v>3</v>
      </c>
      <c r="G38" s="356">
        <f t="shared" si="79"/>
        <v>3</v>
      </c>
      <c r="H38" s="356">
        <f t="shared" si="79"/>
        <v>3</v>
      </c>
      <c r="I38" s="356">
        <f t="shared" si="79"/>
        <v>3</v>
      </c>
      <c r="J38" s="356">
        <f t="shared" si="79"/>
        <v>3</v>
      </c>
      <c r="K38" s="356">
        <f t="shared" si="79"/>
        <v>3</v>
      </c>
      <c r="L38" s="356">
        <f t="shared" si="79"/>
        <v>2</v>
      </c>
      <c r="M38" s="356">
        <f t="shared" si="79"/>
        <v>2</v>
      </c>
      <c r="N38" s="356">
        <f t="shared" si="79"/>
        <v>2</v>
      </c>
      <c r="O38" s="356">
        <f t="shared" si="79"/>
        <v>2</v>
      </c>
      <c r="P38" s="356">
        <f t="shared" si="79"/>
        <v>2</v>
      </c>
      <c r="Q38" s="356">
        <f t="shared" si="79"/>
        <v>2</v>
      </c>
      <c r="R38" s="356">
        <f t="shared" si="79"/>
        <v>2</v>
      </c>
      <c r="S38" s="356">
        <f t="shared" si="79"/>
        <v>1</v>
      </c>
      <c r="T38" s="356">
        <f t="shared" si="79"/>
        <v>1</v>
      </c>
      <c r="U38" s="356">
        <f t="shared" si="79"/>
        <v>1</v>
      </c>
      <c r="V38" s="339"/>
      <c r="W38" s="356"/>
      <c r="X38" s="356"/>
      <c r="Y38" s="356"/>
      <c r="Z38" s="356"/>
      <c r="AA38" s="356"/>
      <c r="AB38" s="356"/>
      <c r="AC38" s="356">
        <f t="shared" si="75"/>
        <v>13</v>
      </c>
      <c r="AD38" s="357"/>
      <c r="AE38" s="62">
        <f t="shared" si="76"/>
        <v>22</v>
      </c>
      <c r="AG38" s="553"/>
      <c r="AH38" s="556"/>
      <c r="AZ38" s="431"/>
      <c r="BA38" s="431"/>
      <c r="BB38" s="431"/>
      <c r="BC38" s="431"/>
      <c r="BD38" s="431"/>
      <c r="BE38" s="431"/>
      <c r="BF38" s="431"/>
      <c r="BG38" s="431"/>
      <c r="BH38" s="431"/>
      <c r="BI38" s="431"/>
      <c r="BJ38" s="431"/>
      <c r="BK38" s="75"/>
      <c r="BL38" s="75"/>
      <c r="BM38" s="75"/>
      <c r="BN38" s="75"/>
      <c r="BO38" s="75"/>
      <c r="BP38" s="75"/>
      <c r="BQ38" s="75"/>
      <c r="BR38" s="75"/>
    </row>
    <row r="39" spans="1:70" s="62" customFormat="1" ht="13.5" customHeight="1" thickBot="1">
      <c r="C39" s="394" t="s">
        <v>94</v>
      </c>
      <c r="D39" s="318"/>
      <c r="E39" s="393"/>
      <c r="F39" s="395"/>
      <c r="G39" s="395"/>
      <c r="J39" s="395"/>
      <c r="M39" s="394" t="s">
        <v>283</v>
      </c>
      <c r="N39" s="396"/>
      <c r="O39" s="396"/>
      <c r="P39" s="396"/>
      <c r="Q39" s="396"/>
      <c r="R39" s="396"/>
      <c r="S39" s="396"/>
      <c r="T39" s="396"/>
      <c r="U39" s="396"/>
      <c r="V39" s="339"/>
      <c r="W39" s="556"/>
      <c r="X39" s="556"/>
      <c r="Y39" s="556"/>
      <c r="Z39" s="556"/>
      <c r="AA39" s="556"/>
      <c r="AB39" s="556"/>
      <c r="AC39" s="556"/>
      <c r="AH39" s="556"/>
      <c r="AZ39" s="431"/>
      <c r="BA39" s="431"/>
      <c r="BB39" s="431"/>
      <c r="BC39" s="431"/>
      <c r="BD39" s="431"/>
      <c r="BE39" s="431"/>
      <c r="BF39" s="431"/>
      <c r="BG39" s="431"/>
      <c r="BH39" s="431"/>
      <c r="BI39" s="431"/>
      <c r="BJ39" s="431"/>
      <c r="BK39" s="75"/>
      <c r="BL39" s="75"/>
      <c r="BM39" s="75"/>
      <c r="BN39" s="75"/>
      <c r="BO39" s="75"/>
      <c r="BP39" s="75"/>
      <c r="BQ39" s="75"/>
      <c r="BR39" s="75"/>
    </row>
    <row r="40" spans="1:70" s="401" customFormat="1" ht="11.25" customHeight="1">
      <c r="A40" s="397"/>
      <c r="B40" s="398" t="s">
        <v>85</v>
      </c>
      <c r="C40" s="397"/>
      <c r="D40" s="399"/>
      <c r="E40" s="400"/>
      <c r="M40" s="398" t="s">
        <v>278</v>
      </c>
      <c r="N40" s="397"/>
      <c r="O40" s="397"/>
      <c r="P40" s="397"/>
      <c r="Q40" s="397"/>
      <c r="R40" s="397"/>
      <c r="S40" s="397"/>
      <c r="T40" s="397"/>
      <c r="U40" s="397"/>
      <c r="V40" s="402"/>
      <c r="W40" s="397"/>
      <c r="X40" s="397"/>
      <c r="Y40" s="397"/>
      <c r="Z40" s="397"/>
      <c r="AA40" s="397"/>
      <c r="AB40" s="397"/>
      <c r="AC40" s="397"/>
      <c r="AD40" s="403"/>
      <c r="AE40" s="777"/>
      <c r="AF40" s="778"/>
      <c r="AG40" s="778"/>
      <c r="AH40" s="779"/>
      <c r="AZ40" s="404"/>
      <c r="BA40" s="404"/>
      <c r="BB40" s="404"/>
      <c r="BC40" s="404"/>
      <c r="BD40" s="404"/>
      <c r="BE40" s="404"/>
      <c r="BF40" s="404"/>
      <c r="BG40" s="404"/>
      <c r="BH40" s="404"/>
      <c r="BI40" s="404"/>
      <c r="BJ40" s="404"/>
      <c r="BK40" s="405"/>
      <c r="BL40" s="405"/>
      <c r="BM40" s="405"/>
      <c r="BN40" s="405"/>
      <c r="BO40" s="405"/>
      <c r="BP40" s="405"/>
      <c r="BQ40" s="405"/>
      <c r="BR40" s="405"/>
    </row>
    <row r="41" spans="1:70" s="401" customFormat="1" ht="11.25" customHeight="1" thickBot="1">
      <c r="A41" s="397"/>
      <c r="B41" s="434">
        <v>5</v>
      </c>
      <c r="C41" s="407">
        <v>4.7</v>
      </c>
      <c r="D41" s="501">
        <v>4.4000000000000004</v>
      </c>
      <c r="E41" s="407">
        <v>4</v>
      </c>
      <c r="F41" s="406">
        <v>3.7</v>
      </c>
      <c r="G41" s="406">
        <v>3.4</v>
      </c>
      <c r="H41" s="406">
        <v>3</v>
      </c>
      <c r="I41" s="406">
        <v>2.7</v>
      </c>
      <c r="J41" s="406">
        <v>2</v>
      </c>
      <c r="N41" s="398" t="s">
        <v>279</v>
      </c>
      <c r="AD41" s="403"/>
      <c r="AE41" s="780"/>
      <c r="AF41" s="781"/>
      <c r="AG41" s="781"/>
      <c r="AH41" s="782"/>
      <c r="AZ41" s="404"/>
      <c r="BA41" s="404"/>
      <c r="BB41" s="404"/>
      <c r="BC41" s="404"/>
      <c r="BD41" s="404"/>
      <c r="BE41" s="404"/>
      <c r="BF41" s="404"/>
      <c r="BG41" s="404"/>
      <c r="BH41" s="404"/>
      <c r="BI41" s="404"/>
      <c r="BJ41" s="404"/>
      <c r="BK41" s="405"/>
      <c r="BL41" s="405"/>
      <c r="BM41" s="405"/>
      <c r="BN41" s="405"/>
      <c r="BO41" s="405"/>
      <c r="BP41" s="405"/>
      <c r="BQ41" s="405"/>
      <c r="BR41" s="405"/>
    </row>
    <row r="42" spans="1:70" s="401" customFormat="1" ht="11.25" customHeight="1" thickBot="1">
      <c r="B42" s="398" t="s">
        <v>276</v>
      </c>
      <c r="M42" s="502" t="s">
        <v>284</v>
      </c>
      <c r="N42" s="397"/>
      <c r="O42" s="397"/>
      <c r="P42" s="397"/>
      <c r="Q42" s="397"/>
      <c r="R42" s="397"/>
      <c r="S42" s="397"/>
      <c r="T42" s="397"/>
      <c r="U42" s="397"/>
      <c r="V42" s="402"/>
      <c r="W42" s="397"/>
      <c r="X42" s="397"/>
      <c r="Y42" s="397"/>
      <c r="Z42" s="397"/>
      <c r="AA42" s="397"/>
      <c r="AB42" s="397"/>
      <c r="AC42" s="397"/>
      <c r="AE42" s="397"/>
      <c r="AF42" s="397"/>
      <c r="AG42" s="397"/>
      <c r="AH42" s="409"/>
      <c r="AZ42" s="404"/>
      <c r="BA42" s="404"/>
      <c r="BB42" s="404"/>
      <c r="BC42" s="404"/>
      <c r="BD42" s="404"/>
      <c r="BE42" s="404"/>
      <c r="BF42" s="404"/>
      <c r="BG42" s="404"/>
      <c r="BH42" s="404"/>
      <c r="BI42" s="404"/>
      <c r="BJ42" s="404"/>
      <c r="BK42" s="405"/>
      <c r="BL42" s="405"/>
      <c r="BM42" s="405"/>
      <c r="BN42" s="405"/>
      <c r="BO42" s="405"/>
      <c r="BP42" s="405"/>
      <c r="BQ42" s="405"/>
      <c r="BR42" s="405"/>
    </row>
    <row r="43" spans="1:70" s="401" customFormat="1" ht="11.25" customHeight="1" thickBot="1">
      <c r="A43" s="397"/>
      <c r="B43" s="398" t="s">
        <v>275</v>
      </c>
      <c r="E43" s="411"/>
      <c r="F43" s="409"/>
      <c r="G43" s="412"/>
      <c r="H43" s="409"/>
      <c r="I43" s="412"/>
      <c r="K43" s="409"/>
      <c r="M43" s="398" t="s">
        <v>280</v>
      </c>
      <c r="N43" s="397"/>
      <c r="O43" s="398"/>
      <c r="P43" s="398"/>
      <c r="Q43" s="398"/>
      <c r="R43" s="397"/>
      <c r="S43" s="397"/>
      <c r="T43" s="397"/>
      <c r="U43" s="397"/>
      <c r="V43" s="402"/>
      <c r="W43" s="397"/>
      <c r="X43" s="397"/>
      <c r="Y43" s="397"/>
      <c r="Z43" s="397"/>
      <c r="AA43" s="397"/>
      <c r="AB43" s="397"/>
      <c r="AE43" s="732" t="s">
        <v>24</v>
      </c>
      <c r="AF43" s="733"/>
      <c r="AG43" s="397"/>
      <c r="AH43" s="409"/>
      <c r="AI43" s="431"/>
      <c r="AJ43" s="392"/>
      <c r="AK43" s="392"/>
      <c r="AL43" s="392"/>
      <c r="AM43" s="392"/>
      <c r="AN43" s="392"/>
      <c r="AO43" s="392"/>
      <c r="AP43" s="392"/>
      <c r="AQ43" s="392"/>
      <c r="AR43" s="440"/>
      <c r="AS43" s="440"/>
      <c r="AT43" s="440"/>
      <c r="AU43" s="431"/>
      <c r="AV43" s="432"/>
      <c r="AW43" s="431" t="s">
        <v>107</v>
      </c>
      <c r="AX43" s="390" t="e">
        <f>SUM(AX5:AX37)</f>
        <v>#REF!</v>
      </c>
      <c r="AY43" s="431" t="s">
        <v>113</v>
      </c>
      <c r="AZ43" s="404"/>
      <c r="BA43" s="404"/>
      <c r="BB43" s="404"/>
      <c r="BC43" s="404"/>
      <c r="BD43" s="404"/>
      <c r="BE43" s="404"/>
      <c r="BF43" s="404"/>
      <c r="BG43" s="404"/>
      <c r="BH43" s="404"/>
      <c r="BI43" s="404"/>
      <c r="BJ43" s="404"/>
      <c r="BK43" s="405"/>
      <c r="BL43" s="405"/>
      <c r="BM43" s="405"/>
      <c r="BN43" s="405"/>
      <c r="BO43" s="405"/>
      <c r="BP43" s="405"/>
      <c r="BQ43" s="405"/>
      <c r="BR43" s="405"/>
    </row>
    <row r="44" spans="1:70" s="401" customFormat="1" ht="11.25" customHeight="1">
      <c r="A44" s="397"/>
      <c r="B44" s="398" t="s">
        <v>277</v>
      </c>
      <c r="D44" s="411"/>
      <c r="E44" s="400"/>
      <c r="K44" s="413"/>
      <c r="M44" s="398" t="s">
        <v>281</v>
      </c>
      <c r="N44" s="397"/>
      <c r="O44" s="397"/>
      <c r="P44" s="397"/>
      <c r="Q44" s="397"/>
      <c r="R44" s="397"/>
      <c r="S44" s="397"/>
      <c r="T44" s="397"/>
      <c r="U44" s="397"/>
      <c r="V44" s="402"/>
      <c r="W44" s="397"/>
      <c r="X44" s="397"/>
      <c r="Y44" s="397"/>
      <c r="Z44" s="397"/>
      <c r="AA44" s="397"/>
      <c r="AB44" s="397"/>
      <c r="AD44" s="403"/>
      <c r="AE44" s="397"/>
      <c r="AF44" s="397"/>
      <c r="AG44" s="397"/>
      <c r="AH44" s="409"/>
      <c r="AI44" s="431"/>
      <c r="AJ44" s="431" t="s">
        <v>66</v>
      </c>
      <c r="AK44" s="431" t="s">
        <v>67</v>
      </c>
      <c r="AL44" s="431" t="s">
        <v>68</v>
      </c>
      <c r="AM44" s="431" t="s">
        <v>69</v>
      </c>
      <c r="AN44" s="431" t="s">
        <v>70</v>
      </c>
      <c r="AO44" s="431" t="s">
        <v>71</v>
      </c>
      <c r="AP44" s="431" t="s">
        <v>79</v>
      </c>
      <c r="AQ44" s="431" t="s">
        <v>80</v>
      </c>
      <c r="AR44" s="431"/>
      <c r="AS44" s="431"/>
      <c r="AT44" s="431"/>
      <c r="AU44" s="431"/>
      <c r="AV44" s="431"/>
      <c r="AW44" s="431"/>
      <c r="AX44" s="431"/>
      <c r="AY44" s="431"/>
      <c r="AZ44" s="404"/>
      <c r="BA44" s="404"/>
      <c r="BB44" s="404"/>
      <c r="BC44" s="404"/>
      <c r="BD44" s="404"/>
      <c r="BE44" s="404"/>
      <c r="BF44" s="404"/>
      <c r="BG44" s="404"/>
      <c r="BH44" s="404"/>
      <c r="BI44" s="404"/>
      <c r="BJ44" s="404"/>
      <c r="BK44" s="405"/>
      <c r="BL44" s="405"/>
      <c r="BM44" s="405"/>
      <c r="BN44" s="405"/>
      <c r="BO44" s="405"/>
      <c r="BP44" s="405"/>
      <c r="BQ44" s="405"/>
      <c r="BR44" s="405"/>
    </row>
    <row r="45" spans="1:70" s="401" customFormat="1" ht="11.25" customHeight="1">
      <c r="A45" s="397"/>
      <c r="B45" s="398" t="s">
        <v>135</v>
      </c>
      <c r="D45" s="399"/>
      <c r="E45" s="414"/>
      <c r="F45" s="415"/>
      <c r="G45" s="416"/>
      <c r="M45" s="503" t="s">
        <v>282</v>
      </c>
      <c r="N45" s="397"/>
      <c r="O45" s="397"/>
      <c r="P45" s="397"/>
      <c r="Q45" s="397"/>
      <c r="R45" s="397"/>
      <c r="S45" s="397"/>
      <c r="T45" s="397"/>
      <c r="U45" s="397"/>
      <c r="V45" s="402"/>
      <c r="W45" s="397"/>
      <c r="X45" s="397"/>
      <c r="Y45" s="397"/>
      <c r="Z45" s="397"/>
      <c r="AA45" s="397"/>
      <c r="AB45" s="397"/>
      <c r="AC45" s="397"/>
      <c r="AD45" s="403"/>
      <c r="AE45" s="397"/>
      <c r="AF45" s="397"/>
      <c r="AG45" s="397"/>
      <c r="AH45" s="409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5"/>
      <c r="BL45" s="405"/>
      <c r="BM45" s="405"/>
      <c r="BN45" s="405"/>
      <c r="BO45" s="405"/>
      <c r="BP45" s="405"/>
      <c r="BQ45" s="405"/>
      <c r="BR45" s="405"/>
    </row>
    <row r="46" spans="1:70" s="401" customFormat="1" ht="11.25" customHeight="1">
      <c r="A46" s="397"/>
      <c r="B46" s="398" t="s">
        <v>285</v>
      </c>
      <c r="D46" s="399"/>
      <c r="E46" s="414"/>
      <c r="F46" s="415"/>
      <c r="G46" s="416"/>
      <c r="O46" s="397"/>
      <c r="P46" s="397"/>
      <c r="Q46" s="397"/>
      <c r="R46" s="397"/>
      <c r="S46" s="397"/>
      <c r="T46" s="397"/>
      <c r="U46" s="397"/>
      <c r="V46" s="402"/>
      <c r="W46" s="397"/>
      <c r="X46" s="397"/>
      <c r="Y46" s="397"/>
      <c r="Z46" s="397"/>
      <c r="AA46" s="397"/>
      <c r="AB46" s="397"/>
      <c r="AC46" s="397"/>
      <c r="AF46" s="397"/>
      <c r="AG46" s="397"/>
      <c r="AH46" s="409"/>
      <c r="AI46" s="431"/>
      <c r="AJ46" s="62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404"/>
      <c r="BA46" s="404"/>
      <c r="BB46" s="404"/>
      <c r="BC46" s="404"/>
      <c r="BD46" s="404"/>
      <c r="BE46" s="404"/>
      <c r="BF46" s="404"/>
      <c r="BG46" s="404"/>
      <c r="BH46" s="404"/>
      <c r="BI46" s="404"/>
      <c r="BJ46" s="404"/>
      <c r="BK46" s="405"/>
      <c r="BL46" s="405"/>
      <c r="BM46" s="405"/>
      <c r="BN46" s="405"/>
      <c r="BO46" s="405"/>
      <c r="BP46" s="405"/>
      <c r="BQ46" s="405"/>
      <c r="BR46" s="405"/>
    </row>
    <row r="47" spans="1:70" ht="13.5" customHeight="1">
      <c r="D47" s="428"/>
      <c r="E47" s="427"/>
      <c r="F47" s="424"/>
      <c r="G47" s="424"/>
      <c r="H47" s="424"/>
    </row>
  </sheetData>
  <mergeCells count="38">
    <mergeCell ref="X2:X4"/>
    <mergeCell ref="Y2:Y4"/>
    <mergeCell ref="N1:U1"/>
    <mergeCell ref="N2:N3"/>
    <mergeCell ref="D1:D3"/>
    <mergeCell ref="E1:E3"/>
    <mergeCell ref="F1:L1"/>
    <mergeCell ref="V1:AB1"/>
    <mergeCell ref="O2:O3"/>
    <mergeCell ref="P2:P3"/>
    <mergeCell ref="Q2:Q3"/>
    <mergeCell ref="R2:R3"/>
    <mergeCell ref="F2:H2"/>
    <mergeCell ref="I2:K2"/>
    <mergeCell ref="L2:L3"/>
    <mergeCell ref="M2:M3"/>
    <mergeCell ref="S2:S3"/>
    <mergeCell ref="T2:T3"/>
    <mergeCell ref="U2:U3"/>
    <mergeCell ref="V2:V4"/>
    <mergeCell ref="W2:W4"/>
    <mergeCell ref="AX3:AX4"/>
    <mergeCell ref="Z2:Z4"/>
    <mergeCell ref="AA2:AA4"/>
    <mergeCell ref="AB2:AB4"/>
    <mergeCell ref="AC2:AC4"/>
    <mergeCell ref="AD2:AD4"/>
    <mergeCell ref="AE2:AE4"/>
    <mergeCell ref="AF2:AF4"/>
    <mergeCell ref="AI3:AI4"/>
    <mergeCell ref="AJ3:AT3"/>
    <mergeCell ref="AG1:AG4"/>
    <mergeCell ref="AC1:AF1"/>
    <mergeCell ref="AE43:AF43"/>
    <mergeCell ref="AE40:AH41"/>
    <mergeCell ref="AU3:AU4"/>
    <mergeCell ref="AV3:AV4"/>
    <mergeCell ref="AW3:AW4"/>
  </mergeCells>
  <pageMargins left="0.18" right="0.16" top="0.19" bottom="0.75" header="0.17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81"/>
  <sheetViews>
    <sheetView topLeftCell="B4" workbookViewId="0">
      <selection activeCell="F29" sqref="F28:F29"/>
    </sheetView>
  </sheetViews>
  <sheetFormatPr defaultRowHeight="13.5" customHeight="1"/>
  <cols>
    <col min="1" max="1" width="3.5703125" style="1" hidden="1" customWidth="1"/>
    <col min="2" max="2" width="3.42578125" style="2" customWidth="1"/>
    <col min="3" max="3" width="15.28515625" style="2" customWidth="1"/>
    <col min="4" max="4" width="4.28515625" style="132" customWidth="1"/>
    <col min="5" max="5" width="4.85546875" style="132" customWidth="1"/>
    <col min="6" max="6" width="5.140625" style="133" customWidth="1"/>
    <col min="7" max="11" width="5.140625" style="2" customWidth="1"/>
    <col min="12" max="12" width="5.140625" style="22" customWidth="1"/>
    <col min="13" max="13" width="5.5703125" style="22" customWidth="1"/>
    <col min="14" max="15" width="3.5703125" style="1" customWidth="1"/>
    <col min="16" max="18" width="5" style="1" customWidth="1"/>
    <col min="19" max="19" width="5.28515625" style="205" customWidth="1"/>
    <col min="20" max="20" width="4.5703125" style="1" customWidth="1"/>
    <col min="21" max="21" width="3.5703125" style="1" customWidth="1"/>
    <col min="22" max="25" width="3" style="1" customWidth="1"/>
    <col min="26" max="26" width="3.85546875" style="1" hidden="1" customWidth="1"/>
    <col min="27" max="27" width="4" style="3" hidden="1" customWidth="1"/>
    <col min="28" max="28" width="3.7109375" style="1" hidden="1" customWidth="1"/>
    <col min="29" max="29" width="3.85546875" style="1" hidden="1" customWidth="1"/>
    <col min="30" max="30" width="4" style="1" customWidth="1"/>
    <col min="31" max="31" width="1.85546875" style="284" customWidth="1"/>
    <col min="32" max="32" width="4.28515625" style="18" customWidth="1"/>
    <col min="33" max="33" width="4.5703125" style="281" customWidth="1"/>
    <col min="34" max="34" width="4.42578125" style="281" customWidth="1"/>
    <col min="35" max="35" width="4.28515625" style="281" customWidth="1"/>
    <col min="36" max="36" width="4.42578125" style="281" customWidth="1"/>
    <col min="37" max="37" width="4.7109375" style="281" customWidth="1"/>
    <col min="38" max="38" width="4.140625" style="281" customWidth="1"/>
    <col min="39" max="39" width="4.42578125" style="281" customWidth="1"/>
    <col min="40" max="41" width="5" style="281" customWidth="1"/>
    <col min="42" max="43" width="6.42578125" style="281" customWidth="1"/>
    <col min="44" max="45" width="4.42578125" style="281" customWidth="1"/>
    <col min="46" max="46" width="6.28515625" style="281" customWidth="1"/>
    <col min="47" max="47" width="6" style="281" customWidth="1"/>
    <col min="48" max="59" width="9.140625" style="281"/>
    <col min="60" max="67" width="9.140625" style="69"/>
    <col min="68" max="16384" width="9.140625" style="2"/>
  </cols>
  <sheetData>
    <row r="1" spans="2:67" s="1" customFormat="1" ht="13.5" customHeight="1" thickBot="1">
      <c r="B1" s="32"/>
      <c r="D1" s="743" t="s">
        <v>1</v>
      </c>
      <c r="E1" s="743" t="s">
        <v>132</v>
      </c>
      <c r="F1" s="807" t="s">
        <v>41</v>
      </c>
      <c r="G1" s="810" t="s">
        <v>5</v>
      </c>
      <c r="H1" s="811"/>
      <c r="I1" s="811"/>
      <c r="J1" s="811"/>
      <c r="K1" s="811"/>
      <c r="L1" s="811"/>
      <c r="M1" s="812"/>
      <c r="N1" s="813" t="s">
        <v>130</v>
      </c>
      <c r="O1" s="814"/>
      <c r="P1" s="814"/>
      <c r="Q1" s="814"/>
      <c r="R1" s="815"/>
      <c r="S1" s="810" t="s">
        <v>43</v>
      </c>
      <c r="T1" s="811"/>
      <c r="U1" s="811"/>
      <c r="V1" s="811"/>
      <c r="W1" s="811"/>
      <c r="X1" s="811"/>
      <c r="Y1" s="812"/>
      <c r="Z1" s="845" t="s">
        <v>24</v>
      </c>
      <c r="AA1" s="846"/>
      <c r="AB1" s="846"/>
      <c r="AC1" s="847"/>
      <c r="AD1" s="848" t="s">
        <v>77</v>
      </c>
      <c r="AE1" s="120"/>
      <c r="AF1" s="18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69"/>
      <c r="BI1" s="69"/>
      <c r="BJ1" s="69"/>
      <c r="BK1" s="69"/>
      <c r="BL1" s="69"/>
      <c r="BM1" s="69"/>
      <c r="BN1" s="69"/>
      <c r="BO1" s="69"/>
    </row>
    <row r="2" spans="2:67" s="1" customFormat="1" ht="13.5" customHeight="1" thickBot="1">
      <c r="B2" s="118"/>
      <c r="C2" s="119" t="s">
        <v>35</v>
      </c>
      <c r="D2" s="744"/>
      <c r="E2" s="744"/>
      <c r="F2" s="808"/>
      <c r="G2" s="276" t="s">
        <v>34</v>
      </c>
      <c r="H2" s="277"/>
      <c r="I2" s="278"/>
      <c r="J2" s="276" t="s">
        <v>30</v>
      </c>
      <c r="K2" s="277"/>
      <c r="L2" s="277"/>
      <c r="M2" s="851" t="s">
        <v>6</v>
      </c>
      <c r="N2" s="749" t="s">
        <v>2</v>
      </c>
      <c r="O2" s="855" t="s">
        <v>3</v>
      </c>
      <c r="P2" s="857" t="s">
        <v>4</v>
      </c>
      <c r="Q2" s="757" t="s">
        <v>29</v>
      </c>
      <c r="R2" s="747" t="s">
        <v>76</v>
      </c>
      <c r="S2" s="802" t="s">
        <v>31</v>
      </c>
      <c r="T2" s="791" t="s">
        <v>42</v>
      </c>
      <c r="U2" s="791" t="s">
        <v>128</v>
      </c>
      <c r="V2" s="791" t="s">
        <v>33</v>
      </c>
      <c r="W2" s="816" t="s">
        <v>57</v>
      </c>
      <c r="X2" s="819" t="s">
        <v>129</v>
      </c>
      <c r="Y2" s="875" t="s">
        <v>73</v>
      </c>
      <c r="Z2" s="785" t="s">
        <v>89</v>
      </c>
      <c r="AA2" s="788" t="s">
        <v>121</v>
      </c>
      <c r="AB2" s="839" t="s">
        <v>84</v>
      </c>
      <c r="AC2" s="842" t="s">
        <v>25</v>
      </c>
      <c r="AD2" s="849"/>
      <c r="AE2" s="120"/>
      <c r="AF2" s="18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69"/>
      <c r="BI2" s="69"/>
      <c r="BJ2" s="69"/>
      <c r="BK2" s="69"/>
      <c r="BL2" s="69"/>
      <c r="BM2" s="69"/>
      <c r="BN2" s="69"/>
      <c r="BO2" s="69"/>
    </row>
    <row r="3" spans="2:67" s="1" customFormat="1" ht="24" customHeight="1" thickBot="1">
      <c r="C3" s="33"/>
      <c r="D3" s="744"/>
      <c r="E3" s="744"/>
      <c r="F3" s="808"/>
      <c r="G3" s="821" t="s">
        <v>122</v>
      </c>
      <c r="H3" s="824" t="s">
        <v>123</v>
      </c>
      <c r="I3" s="827" t="s">
        <v>124</v>
      </c>
      <c r="J3" s="830" t="s">
        <v>125</v>
      </c>
      <c r="K3" s="833" t="s">
        <v>126</v>
      </c>
      <c r="L3" s="836" t="s">
        <v>127</v>
      </c>
      <c r="M3" s="852"/>
      <c r="N3" s="854"/>
      <c r="O3" s="856"/>
      <c r="P3" s="858"/>
      <c r="Q3" s="758"/>
      <c r="R3" s="748"/>
      <c r="S3" s="803"/>
      <c r="T3" s="792"/>
      <c r="U3" s="792"/>
      <c r="V3" s="792"/>
      <c r="W3" s="817"/>
      <c r="X3" s="820"/>
      <c r="Y3" s="876"/>
      <c r="Z3" s="786"/>
      <c r="AA3" s="789"/>
      <c r="AB3" s="840"/>
      <c r="AC3" s="843"/>
      <c r="AD3" s="849"/>
      <c r="AE3" s="120"/>
      <c r="AF3" s="874" t="s">
        <v>117</v>
      </c>
      <c r="AH3" s="281"/>
      <c r="AI3" s="281"/>
      <c r="AJ3" s="281"/>
      <c r="AK3" s="281"/>
      <c r="AL3" s="281"/>
      <c r="AM3" s="281"/>
      <c r="AN3" s="281"/>
      <c r="AO3" s="281"/>
      <c r="AP3" s="783" t="s">
        <v>83</v>
      </c>
      <c r="AQ3" s="783" t="s">
        <v>106</v>
      </c>
      <c r="AR3" s="783" t="s">
        <v>108</v>
      </c>
      <c r="AS3" s="783" t="s">
        <v>112</v>
      </c>
      <c r="AT3" s="783" t="s">
        <v>109</v>
      </c>
      <c r="AU3" s="783" t="s">
        <v>111</v>
      </c>
      <c r="AV3" s="776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69"/>
      <c r="BI3" s="69"/>
      <c r="BJ3" s="69"/>
      <c r="BK3" s="69"/>
      <c r="BL3" s="69"/>
      <c r="BM3" s="69"/>
      <c r="BN3" s="69"/>
      <c r="BO3" s="69"/>
    </row>
    <row r="4" spans="2:67" s="1" customFormat="1" ht="13.5" customHeight="1" thickBot="1">
      <c r="B4" s="117"/>
      <c r="C4" s="34" t="s">
        <v>87</v>
      </c>
      <c r="D4" s="744"/>
      <c r="E4" s="744"/>
      <c r="F4" s="808"/>
      <c r="G4" s="822"/>
      <c r="H4" s="825"/>
      <c r="I4" s="828"/>
      <c r="J4" s="831"/>
      <c r="K4" s="834"/>
      <c r="L4" s="837"/>
      <c r="M4" s="852"/>
      <c r="N4" s="854"/>
      <c r="O4" s="856"/>
      <c r="P4" s="858"/>
      <c r="Q4" s="758"/>
      <c r="R4" s="748"/>
      <c r="S4" s="803"/>
      <c r="T4" s="792"/>
      <c r="U4" s="792"/>
      <c r="V4" s="792"/>
      <c r="W4" s="817"/>
      <c r="X4" s="820"/>
      <c r="Y4" s="876"/>
      <c r="Z4" s="786"/>
      <c r="AA4" s="789"/>
      <c r="AB4" s="840"/>
      <c r="AC4" s="843"/>
      <c r="AD4" s="849"/>
      <c r="AE4" s="120"/>
      <c r="AF4" s="874"/>
      <c r="AG4" s="797" t="s">
        <v>78</v>
      </c>
      <c r="AH4" s="281"/>
      <c r="AI4" s="281"/>
      <c r="AJ4" s="281"/>
      <c r="AK4" s="281"/>
      <c r="AL4" s="281"/>
      <c r="AM4" s="281"/>
      <c r="AN4" s="281"/>
      <c r="AO4" s="281"/>
      <c r="AP4" s="783"/>
      <c r="AQ4" s="783"/>
      <c r="AR4" s="783"/>
      <c r="AS4" s="783"/>
      <c r="AT4" s="783"/>
      <c r="AU4" s="783"/>
      <c r="AV4" s="776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69"/>
      <c r="BI4" s="69"/>
      <c r="BJ4" s="69"/>
      <c r="BK4" s="69"/>
      <c r="BL4" s="69"/>
      <c r="BM4" s="69"/>
      <c r="BN4" s="69"/>
      <c r="BO4" s="69"/>
    </row>
    <row r="5" spans="2:67" s="1" customFormat="1" ht="13.5" customHeight="1" thickBot="1">
      <c r="C5" s="125" t="s">
        <v>88</v>
      </c>
      <c r="D5" s="744"/>
      <c r="E5" s="809"/>
      <c r="F5" s="808"/>
      <c r="G5" s="823"/>
      <c r="H5" s="826"/>
      <c r="I5" s="829"/>
      <c r="J5" s="832"/>
      <c r="K5" s="835"/>
      <c r="L5" s="838"/>
      <c r="M5" s="853"/>
      <c r="N5" s="854"/>
      <c r="O5" s="856"/>
      <c r="P5" s="858"/>
      <c r="Q5" s="758"/>
      <c r="R5" s="748"/>
      <c r="S5" s="803"/>
      <c r="T5" s="792"/>
      <c r="U5" s="792"/>
      <c r="V5" s="792"/>
      <c r="W5" s="817"/>
      <c r="X5" s="820"/>
      <c r="Y5" s="876"/>
      <c r="Z5" s="786"/>
      <c r="AA5" s="789"/>
      <c r="AB5" s="840"/>
      <c r="AC5" s="843"/>
      <c r="AD5" s="849"/>
      <c r="AE5" s="120"/>
      <c r="AF5" s="874"/>
      <c r="AG5" s="797"/>
      <c r="AH5" s="859" t="s">
        <v>82</v>
      </c>
      <c r="AI5" s="859"/>
      <c r="AJ5" s="859"/>
      <c r="AK5" s="859"/>
      <c r="AL5" s="859"/>
      <c r="AM5" s="859"/>
      <c r="AN5" s="859"/>
      <c r="AO5" s="859"/>
      <c r="AP5" s="783"/>
      <c r="AQ5" s="783"/>
      <c r="AR5" s="783"/>
      <c r="AS5" s="783"/>
      <c r="AT5" s="783"/>
      <c r="AU5" s="783"/>
      <c r="AV5" s="776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69"/>
      <c r="BI5" s="69"/>
      <c r="BJ5" s="69"/>
      <c r="BK5" s="69"/>
      <c r="BL5" s="69"/>
      <c r="BM5" s="69"/>
      <c r="BN5" s="69"/>
      <c r="BO5" s="69"/>
    </row>
    <row r="6" spans="2:67" s="62" customFormat="1" ht="13.5" customHeight="1" thickBot="1">
      <c r="B6" s="57"/>
      <c r="C6" s="58" t="s">
        <v>120</v>
      </c>
      <c r="D6" s="129" t="s">
        <v>22</v>
      </c>
      <c r="E6" s="129" t="s">
        <v>23</v>
      </c>
      <c r="F6" s="129" t="s">
        <v>12</v>
      </c>
      <c r="G6" s="58" t="s">
        <v>13</v>
      </c>
      <c r="H6" s="212" t="s">
        <v>14</v>
      </c>
      <c r="I6" s="59" t="s">
        <v>15</v>
      </c>
      <c r="J6" s="114" t="s">
        <v>16</v>
      </c>
      <c r="K6" s="213" t="s">
        <v>18</v>
      </c>
      <c r="L6" s="111" t="s">
        <v>17</v>
      </c>
      <c r="M6" s="117" t="s">
        <v>19</v>
      </c>
      <c r="N6" s="116" t="s">
        <v>20</v>
      </c>
      <c r="O6" s="213" t="s">
        <v>21</v>
      </c>
      <c r="P6" s="214" t="s">
        <v>26</v>
      </c>
      <c r="Q6" s="211" t="s">
        <v>28</v>
      </c>
      <c r="R6" s="111" t="s">
        <v>86</v>
      </c>
      <c r="S6" s="804"/>
      <c r="T6" s="793"/>
      <c r="U6" s="793"/>
      <c r="V6" s="793"/>
      <c r="W6" s="818"/>
      <c r="X6" s="820"/>
      <c r="Y6" s="876"/>
      <c r="Z6" s="787"/>
      <c r="AA6" s="790"/>
      <c r="AB6" s="841"/>
      <c r="AC6" s="844"/>
      <c r="AD6" s="850"/>
      <c r="AE6" s="121"/>
      <c r="AF6" s="874"/>
      <c r="AG6" s="784"/>
      <c r="AH6" s="262" t="s">
        <v>66</v>
      </c>
      <c r="AI6" s="262" t="s">
        <v>67</v>
      </c>
      <c r="AJ6" s="262" t="s">
        <v>68</v>
      </c>
      <c r="AK6" s="262" t="s">
        <v>69</v>
      </c>
      <c r="AL6" s="262" t="s">
        <v>70</v>
      </c>
      <c r="AM6" s="262" t="s">
        <v>71</v>
      </c>
      <c r="AN6" s="262" t="s">
        <v>79</v>
      </c>
      <c r="AO6" s="262" t="s">
        <v>80</v>
      </c>
      <c r="AP6" s="784"/>
      <c r="AQ6" s="783"/>
      <c r="AR6" s="783"/>
      <c r="AS6" s="783"/>
      <c r="AT6" s="783"/>
      <c r="AU6" s="783"/>
      <c r="AV6" s="776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75"/>
      <c r="BI6" s="75"/>
      <c r="BJ6" s="75"/>
      <c r="BK6" s="75"/>
      <c r="BL6" s="75"/>
      <c r="BM6" s="75"/>
      <c r="BN6" s="75"/>
      <c r="BO6" s="75"/>
    </row>
    <row r="7" spans="2:67" ht="13.5" customHeight="1">
      <c r="B7" s="222" t="s">
        <v>140</v>
      </c>
      <c r="C7" s="292" t="s">
        <v>141</v>
      </c>
      <c r="D7" s="216">
        <f t="shared" ref="D7:D32" si="0">IF(AB7=0,ROUND(F7,0),IF(AB7=1,ROUND(F7-1,0),2))</f>
        <v>2</v>
      </c>
      <c r="E7" s="217" t="str">
        <f t="shared" ref="E7:E32" si="1">IF(SUM(AH7:AJ7)+SUM(AN7:AO7)&lt;2,"да","нет")</f>
        <v>нет</v>
      </c>
      <c r="F7" s="218">
        <f t="shared" ref="F7:F30" si="2">(G7*G34+H7*H34+I7*I34+J7*J34+K7*K34+L7*L34+M7*M34)/AB36</f>
        <v>0.39571428571428574</v>
      </c>
      <c r="G7" s="79"/>
      <c r="H7" s="53"/>
      <c r="I7" s="78"/>
      <c r="J7" s="79"/>
      <c r="K7" s="78"/>
      <c r="L7" s="263">
        <f>2+3.4*S7/AD7</f>
        <v>2</v>
      </c>
      <c r="M7" s="264">
        <f t="shared" ref="M7:M32" si="3">(N7*N34+O7*O34+P7*P34+Q7*Q34+R7*R34)/Z35</f>
        <v>0.95714285714285718</v>
      </c>
      <c r="N7" s="86"/>
      <c r="O7" s="31"/>
      <c r="P7" s="150">
        <f>2+(T7+X7+Y7)*3/30</f>
        <v>2</v>
      </c>
      <c r="Q7" s="151">
        <f t="shared" ref="Q7:Q32" si="4">IF(AP7=0,5-U7*2/7,2)</f>
        <v>2</v>
      </c>
      <c r="R7" s="152">
        <f>2.7+V7/4+W7</f>
        <v>2.7</v>
      </c>
      <c r="S7" s="45"/>
      <c r="T7" s="215"/>
      <c r="U7" s="215"/>
      <c r="V7" s="215"/>
      <c r="W7" s="215"/>
      <c r="X7" s="215"/>
      <c r="Y7" s="225"/>
      <c r="Z7" s="217">
        <f t="shared" ref="Z7:Z32" si="5">IF(D7&gt;2.5,0,1)</f>
        <v>1</v>
      </c>
      <c r="AA7" s="80"/>
      <c r="AB7" s="153">
        <f>AG7</f>
        <v>8</v>
      </c>
      <c r="AC7" s="156">
        <f>AB7-AA7</f>
        <v>8</v>
      </c>
      <c r="AD7" s="283">
        <v>38</v>
      </c>
      <c r="AE7" s="120"/>
      <c r="AF7" s="284">
        <f>IF(D7&lt;2.5,1,0)</f>
        <v>1</v>
      </c>
      <c r="AG7" s="157">
        <f t="shared" ref="AG7:AG32" si="6">SUM(AH7:AO7)</f>
        <v>8</v>
      </c>
      <c r="AH7" s="150">
        <f>IF(G7&lt;2.6,1,0)</f>
        <v>1</v>
      </c>
      <c r="AI7" s="153">
        <f>IF(H7&lt;2.6,1,0)</f>
        <v>1</v>
      </c>
      <c r="AJ7" s="156">
        <f>IF(I7&lt;2.6,1,0)</f>
        <v>1</v>
      </c>
      <c r="AK7" s="158">
        <f>IF(J7&lt;2.6,1,0)</f>
        <v>1</v>
      </c>
      <c r="AL7" s="153">
        <f t="shared" ref="AL7:AL32" si="7">IF(L7&lt;2.6,1,0)</f>
        <v>1</v>
      </c>
      <c r="AM7" s="154">
        <f t="shared" ref="AM7:AM32" si="8">IF(K7&lt;2.6,1,0)</f>
        <v>1</v>
      </c>
      <c r="AN7" s="155">
        <f>IF(N7&lt;2.6,1,0)</f>
        <v>1</v>
      </c>
      <c r="AO7" s="159">
        <f>IF(O7&lt;2.6,1,0)</f>
        <v>1</v>
      </c>
      <c r="AP7" s="208">
        <f t="shared" ref="AP7:AP32" si="9">SUM(AN7:AO7)</f>
        <v>2</v>
      </c>
      <c r="AQ7" s="279">
        <f>IF(E7="нет",1,0)</f>
        <v>1</v>
      </c>
      <c r="AR7" s="279">
        <f>SUM(AK7:AM7)</f>
        <v>3</v>
      </c>
      <c r="AS7" s="280">
        <f>SUM(AH7:AJ7)</f>
        <v>3</v>
      </c>
      <c r="AT7" s="279">
        <f>IF(AQ7=0,IF(AR7=1,1,0),0)</f>
        <v>0</v>
      </c>
      <c r="AU7" s="279">
        <f>IF(AQ7=0,IF(AS7=1,1,0),0)</f>
        <v>0</v>
      </c>
    </row>
    <row r="8" spans="2:67" ht="13.5" customHeight="1">
      <c r="B8" s="220" t="s">
        <v>142</v>
      </c>
      <c r="C8" s="293" t="s">
        <v>143</v>
      </c>
      <c r="D8" s="219">
        <f t="shared" si="0"/>
        <v>2</v>
      </c>
      <c r="E8" s="220" t="str">
        <f t="shared" si="1"/>
        <v>нет</v>
      </c>
      <c r="F8" s="221">
        <f t="shared" si="2"/>
        <v>0.39571428571428574</v>
      </c>
      <c r="G8" s="41"/>
      <c r="H8" s="42"/>
      <c r="I8" s="55"/>
      <c r="J8" s="41"/>
      <c r="K8" s="52"/>
      <c r="L8" s="161">
        <f t="shared" ref="L8:L32" si="10">2+3.4*S8/AD8</f>
        <v>2</v>
      </c>
      <c r="M8" s="221">
        <f t="shared" si="3"/>
        <v>0.95714285714285718</v>
      </c>
      <c r="N8" s="14"/>
      <c r="O8" s="6"/>
      <c r="P8" s="160">
        <f t="shared" ref="P8:P32" si="11">2+(T8+X8+Y8)*3/30</f>
        <v>2</v>
      </c>
      <c r="Q8" s="161">
        <f t="shared" si="4"/>
        <v>2</v>
      </c>
      <c r="R8" s="162">
        <f t="shared" ref="R8:R32" si="12">2.7+V8/4+W8</f>
        <v>2.7</v>
      </c>
      <c r="S8" s="41"/>
      <c r="T8" s="6"/>
      <c r="U8" s="6"/>
      <c r="V8" s="6"/>
      <c r="W8" s="6"/>
      <c r="X8" s="6"/>
      <c r="Y8" s="226"/>
      <c r="Z8" s="220">
        <f t="shared" si="5"/>
        <v>1</v>
      </c>
      <c r="AA8" s="5"/>
      <c r="AB8" s="163">
        <f t="shared" ref="AB8:AB32" si="13">AG8</f>
        <v>8</v>
      </c>
      <c r="AC8" s="165">
        <f t="shared" ref="AC8:AC32" si="14">AB8-AA8</f>
        <v>8</v>
      </c>
      <c r="AD8" s="227">
        <f>AD7</f>
        <v>38</v>
      </c>
      <c r="AE8" s="228"/>
      <c r="AF8" s="284">
        <f t="shared" ref="AF8:AF79" si="15">IF(D8&lt;2.5,1,0)</f>
        <v>1</v>
      </c>
      <c r="AG8" s="165">
        <f t="shared" si="6"/>
        <v>8</v>
      </c>
      <c r="AH8" s="160">
        <f t="shared" ref="AH8:AK23" si="16">IF(G8&lt;2.6,1,0)</f>
        <v>1</v>
      </c>
      <c r="AI8" s="163">
        <f t="shared" si="16"/>
        <v>1</v>
      </c>
      <c r="AJ8" s="165">
        <f t="shared" si="16"/>
        <v>1</v>
      </c>
      <c r="AK8" s="166">
        <f t="shared" si="16"/>
        <v>1</v>
      </c>
      <c r="AL8" s="163">
        <f t="shared" si="7"/>
        <v>1</v>
      </c>
      <c r="AM8" s="162">
        <f t="shared" si="8"/>
        <v>1</v>
      </c>
      <c r="AN8" s="164">
        <f t="shared" ref="AN8:AO23" si="17">IF(N8&lt;2.6,1,0)</f>
        <v>1</v>
      </c>
      <c r="AO8" s="167">
        <f t="shared" si="17"/>
        <v>1</v>
      </c>
      <c r="AP8" s="167">
        <f t="shared" si="9"/>
        <v>2</v>
      </c>
      <c r="AQ8" s="279">
        <f t="shared" ref="AQ8:AQ95" si="18">IF(E8="нет",1,0)</f>
        <v>1</v>
      </c>
      <c r="AR8" s="279">
        <f t="shared" ref="AR8:AR95" si="19">SUM(AK8:AM8)</f>
        <v>3</v>
      </c>
      <c r="AS8" s="280">
        <f t="shared" ref="AS8:AS95" si="20">SUM(AH8:AJ8)</f>
        <v>3</v>
      </c>
      <c r="AT8" s="279">
        <f>IF(AQ8=0,IF(AR8=1,1,0),0)</f>
        <v>0</v>
      </c>
      <c r="AU8" s="279">
        <f t="shared" ref="AU8:AU95" si="21">IF(AQ8=0,IF(AS8=1,1,0),0)</f>
        <v>0</v>
      </c>
    </row>
    <row r="9" spans="2:67" ht="13.5" customHeight="1">
      <c r="B9" s="222" t="s">
        <v>144</v>
      </c>
      <c r="C9" s="292" t="s">
        <v>145</v>
      </c>
      <c r="D9" s="216">
        <f t="shared" si="0"/>
        <v>2</v>
      </c>
      <c r="E9" s="222" t="str">
        <f t="shared" si="1"/>
        <v>нет</v>
      </c>
      <c r="F9" s="218">
        <f t="shared" si="2"/>
        <v>0.39571428571428574</v>
      </c>
      <c r="G9" s="39"/>
      <c r="H9" s="40"/>
      <c r="I9" s="54"/>
      <c r="J9" s="39"/>
      <c r="K9" s="54"/>
      <c r="L9" s="168">
        <f t="shared" si="10"/>
        <v>2</v>
      </c>
      <c r="M9" s="265">
        <f t="shared" si="3"/>
        <v>0.95714285714285718</v>
      </c>
      <c r="N9" s="286"/>
      <c r="O9" s="287"/>
      <c r="P9" s="266">
        <f t="shared" si="11"/>
        <v>2</v>
      </c>
      <c r="Q9" s="168">
        <f t="shared" si="4"/>
        <v>2</v>
      </c>
      <c r="R9" s="207">
        <f t="shared" si="12"/>
        <v>2.7</v>
      </c>
      <c r="S9" s="39"/>
      <c r="T9" s="287"/>
      <c r="U9" s="287"/>
      <c r="V9" s="287"/>
      <c r="W9" s="287"/>
      <c r="X9" s="287"/>
      <c r="Y9" s="282"/>
      <c r="Z9" s="222">
        <f t="shared" si="5"/>
        <v>1</v>
      </c>
      <c r="AA9" s="7"/>
      <c r="AB9" s="209">
        <f t="shared" si="13"/>
        <v>8</v>
      </c>
      <c r="AC9" s="157">
        <f t="shared" si="14"/>
        <v>8</v>
      </c>
      <c r="AD9" s="283">
        <f t="shared" ref="AD9:AD72" si="22">AD8</f>
        <v>38</v>
      </c>
      <c r="AE9" s="120"/>
      <c r="AF9" s="284">
        <f t="shared" si="15"/>
        <v>1</v>
      </c>
      <c r="AG9" s="157">
        <f t="shared" si="6"/>
        <v>8</v>
      </c>
      <c r="AH9" s="170">
        <f t="shared" si="16"/>
        <v>1</v>
      </c>
      <c r="AI9" s="209">
        <f t="shared" si="16"/>
        <v>1</v>
      </c>
      <c r="AJ9" s="157">
        <f t="shared" si="16"/>
        <v>1</v>
      </c>
      <c r="AK9" s="208">
        <f t="shared" si="16"/>
        <v>1</v>
      </c>
      <c r="AL9" s="209">
        <f t="shared" si="7"/>
        <v>1</v>
      </c>
      <c r="AM9" s="207">
        <f t="shared" si="8"/>
        <v>1</v>
      </c>
      <c r="AN9" s="169">
        <f t="shared" si="17"/>
        <v>1</v>
      </c>
      <c r="AO9" s="171">
        <f t="shared" si="17"/>
        <v>1</v>
      </c>
      <c r="AP9" s="171">
        <f t="shared" si="9"/>
        <v>2</v>
      </c>
      <c r="AQ9" s="279">
        <f t="shared" si="18"/>
        <v>1</v>
      </c>
      <c r="AR9" s="279">
        <f t="shared" si="19"/>
        <v>3</v>
      </c>
      <c r="AS9" s="280">
        <f t="shared" si="20"/>
        <v>3</v>
      </c>
      <c r="AT9" s="279">
        <f>IF(AQ9=0,IF(AR9=1,1,0),0)</f>
        <v>0</v>
      </c>
      <c r="AU9" s="279">
        <f t="shared" si="21"/>
        <v>0</v>
      </c>
    </row>
    <row r="10" spans="2:67" ht="13.5" customHeight="1">
      <c r="B10" s="220" t="s">
        <v>146</v>
      </c>
      <c r="C10" s="293" t="s">
        <v>147</v>
      </c>
      <c r="D10" s="219">
        <f t="shared" si="0"/>
        <v>2</v>
      </c>
      <c r="E10" s="220" t="str">
        <f t="shared" si="1"/>
        <v>нет</v>
      </c>
      <c r="F10" s="221">
        <f t="shared" si="2"/>
        <v>0.39571428571428574</v>
      </c>
      <c r="G10" s="41"/>
      <c r="H10" s="42"/>
      <c r="I10" s="55"/>
      <c r="J10" s="41"/>
      <c r="K10" s="52"/>
      <c r="L10" s="161">
        <f t="shared" si="10"/>
        <v>2</v>
      </c>
      <c r="M10" s="221">
        <f t="shared" si="3"/>
        <v>0.95714285714285718</v>
      </c>
      <c r="N10" s="14"/>
      <c r="O10" s="6"/>
      <c r="P10" s="160">
        <f t="shared" si="11"/>
        <v>2</v>
      </c>
      <c r="Q10" s="161">
        <f t="shared" si="4"/>
        <v>2</v>
      </c>
      <c r="R10" s="162">
        <f t="shared" si="12"/>
        <v>2.7</v>
      </c>
      <c r="S10" s="41"/>
      <c r="T10" s="6"/>
      <c r="U10" s="6"/>
      <c r="V10" s="6"/>
      <c r="W10" s="6"/>
      <c r="X10" s="6"/>
      <c r="Y10" s="226"/>
      <c r="Z10" s="220">
        <f t="shared" si="5"/>
        <v>1</v>
      </c>
      <c r="AA10" s="5"/>
      <c r="AB10" s="163">
        <f t="shared" si="13"/>
        <v>8</v>
      </c>
      <c r="AC10" s="165">
        <f t="shared" si="14"/>
        <v>8</v>
      </c>
      <c r="AD10" s="227">
        <f t="shared" si="22"/>
        <v>38</v>
      </c>
      <c r="AE10" s="228"/>
      <c r="AF10" s="284">
        <f t="shared" si="15"/>
        <v>1</v>
      </c>
      <c r="AG10" s="165">
        <f t="shared" si="6"/>
        <v>8</v>
      </c>
      <c r="AH10" s="160">
        <f t="shared" si="16"/>
        <v>1</v>
      </c>
      <c r="AI10" s="163">
        <f t="shared" si="16"/>
        <v>1</v>
      </c>
      <c r="AJ10" s="165">
        <f t="shared" si="16"/>
        <v>1</v>
      </c>
      <c r="AK10" s="166">
        <f t="shared" si="16"/>
        <v>1</v>
      </c>
      <c r="AL10" s="163">
        <f t="shared" si="7"/>
        <v>1</v>
      </c>
      <c r="AM10" s="162">
        <f t="shared" si="8"/>
        <v>1</v>
      </c>
      <c r="AN10" s="164">
        <f t="shared" si="17"/>
        <v>1</v>
      </c>
      <c r="AO10" s="167">
        <f t="shared" si="17"/>
        <v>1</v>
      </c>
      <c r="AP10" s="167">
        <f t="shared" si="9"/>
        <v>2</v>
      </c>
      <c r="AQ10" s="279">
        <f t="shared" si="18"/>
        <v>1</v>
      </c>
      <c r="AR10" s="279">
        <f t="shared" si="19"/>
        <v>3</v>
      </c>
      <c r="AS10" s="280">
        <f t="shared" si="20"/>
        <v>3</v>
      </c>
      <c r="AT10" s="279">
        <f t="shared" ref="AT10:AT97" si="23">IF(AQ10=0,IF(AR10=1,1,0),0)</f>
        <v>0</v>
      </c>
      <c r="AU10" s="279">
        <f t="shared" si="21"/>
        <v>0</v>
      </c>
    </row>
    <row r="11" spans="2:67" ht="13.5" customHeight="1">
      <c r="B11" s="222" t="s">
        <v>148</v>
      </c>
      <c r="C11" s="292" t="s">
        <v>149</v>
      </c>
      <c r="D11" s="216">
        <f t="shared" si="0"/>
        <v>2</v>
      </c>
      <c r="E11" s="222" t="str">
        <f t="shared" si="1"/>
        <v>нет</v>
      </c>
      <c r="F11" s="218">
        <f t="shared" si="2"/>
        <v>0.39571428571428574</v>
      </c>
      <c r="G11" s="39"/>
      <c r="H11" s="40"/>
      <c r="I11" s="54"/>
      <c r="J11" s="39"/>
      <c r="K11" s="54"/>
      <c r="L11" s="168">
        <f t="shared" si="10"/>
        <v>2</v>
      </c>
      <c r="M11" s="265">
        <f t="shared" si="3"/>
        <v>0.95714285714285718</v>
      </c>
      <c r="N11" s="286"/>
      <c r="O11" s="287"/>
      <c r="P11" s="266">
        <f t="shared" si="11"/>
        <v>2</v>
      </c>
      <c r="Q11" s="168">
        <f t="shared" si="4"/>
        <v>2</v>
      </c>
      <c r="R11" s="207">
        <f t="shared" si="12"/>
        <v>2.7</v>
      </c>
      <c r="S11" s="39"/>
      <c r="T11" s="287"/>
      <c r="U11" s="287"/>
      <c r="V11" s="287"/>
      <c r="W11" s="287"/>
      <c r="X11" s="287"/>
      <c r="Y11" s="282"/>
      <c r="Z11" s="222">
        <f t="shared" si="5"/>
        <v>1</v>
      </c>
      <c r="AA11" s="7"/>
      <c r="AB11" s="209">
        <f t="shared" si="13"/>
        <v>8</v>
      </c>
      <c r="AC11" s="157">
        <f t="shared" si="14"/>
        <v>8</v>
      </c>
      <c r="AD11" s="283">
        <f t="shared" si="22"/>
        <v>38</v>
      </c>
      <c r="AE11" s="120"/>
      <c r="AF11" s="284">
        <f t="shared" si="15"/>
        <v>1</v>
      </c>
      <c r="AG11" s="157">
        <f t="shared" si="6"/>
        <v>8</v>
      </c>
      <c r="AH11" s="170">
        <f t="shared" si="16"/>
        <v>1</v>
      </c>
      <c r="AI11" s="209">
        <f t="shared" si="16"/>
        <v>1</v>
      </c>
      <c r="AJ11" s="157">
        <f t="shared" si="16"/>
        <v>1</v>
      </c>
      <c r="AK11" s="208">
        <f t="shared" si="16"/>
        <v>1</v>
      </c>
      <c r="AL11" s="209">
        <f t="shared" si="7"/>
        <v>1</v>
      </c>
      <c r="AM11" s="207">
        <f t="shared" si="8"/>
        <v>1</v>
      </c>
      <c r="AN11" s="169">
        <f t="shared" si="17"/>
        <v>1</v>
      </c>
      <c r="AO11" s="171">
        <f t="shared" si="17"/>
        <v>1</v>
      </c>
      <c r="AP11" s="171">
        <f t="shared" si="9"/>
        <v>2</v>
      </c>
      <c r="AQ11" s="279">
        <f t="shared" si="18"/>
        <v>1</v>
      </c>
      <c r="AR11" s="279">
        <f t="shared" si="19"/>
        <v>3</v>
      </c>
      <c r="AS11" s="280">
        <f t="shared" si="20"/>
        <v>3</v>
      </c>
      <c r="AT11" s="279">
        <f t="shared" si="23"/>
        <v>0</v>
      </c>
      <c r="AU11" s="279">
        <f t="shared" si="21"/>
        <v>0</v>
      </c>
    </row>
    <row r="12" spans="2:67" ht="13.5" customHeight="1">
      <c r="B12" s="220" t="s">
        <v>150</v>
      </c>
      <c r="C12" s="293" t="s">
        <v>151</v>
      </c>
      <c r="D12" s="219">
        <f t="shared" si="0"/>
        <v>2</v>
      </c>
      <c r="E12" s="220" t="str">
        <f t="shared" si="1"/>
        <v>нет</v>
      </c>
      <c r="F12" s="221">
        <f t="shared" si="2"/>
        <v>0.39571428571428574</v>
      </c>
      <c r="G12" s="41"/>
      <c r="H12" s="42"/>
      <c r="I12" s="55"/>
      <c r="J12" s="41"/>
      <c r="K12" s="52"/>
      <c r="L12" s="161">
        <f t="shared" si="10"/>
        <v>2</v>
      </c>
      <c r="M12" s="221">
        <f t="shared" si="3"/>
        <v>0.95714285714285718</v>
      </c>
      <c r="N12" s="14"/>
      <c r="O12" s="6"/>
      <c r="P12" s="160">
        <f t="shared" si="11"/>
        <v>2</v>
      </c>
      <c r="Q12" s="161">
        <f t="shared" si="4"/>
        <v>2</v>
      </c>
      <c r="R12" s="162">
        <f t="shared" si="12"/>
        <v>2.7</v>
      </c>
      <c r="S12" s="41"/>
      <c r="T12" s="6"/>
      <c r="U12" s="6"/>
      <c r="V12" s="6"/>
      <c r="W12" s="6"/>
      <c r="X12" s="6"/>
      <c r="Y12" s="226"/>
      <c r="Z12" s="220">
        <f t="shared" si="5"/>
        <v>1</v>
      </c>
      <c r="AA12" s="5"/>
      <c r="AB12" s="163">
        <f t="shared" si="13"/>
        <v>8</v>
      </c>
      <c r="AC12" s="165">
        <f t="shared" si="14"/>
        <v>8</v>
      </c>
      <c r="AD12" s="227">
        <f t="shared" si="22"/>
        <v>38</v>
      </c>
      <c r="AE12" s="228"/>
      <c r="AF12" s="284">
        <f t="shared" si="15"/>
        <v>1</v>
      </c>
      <c r="AG12" s="165">
        <f t="shared" si="6"/>
        <v>8</v>
      </c>
      <c r="AH12" s="160">
        <f t="shared" si="16"/>
        <v>1</v>
      </c>
      <c r="AI12" s="163">
        <f t="shared" si="16"/>
        <v>1</v>
      </c>
      <c r="AJ12" s="165">
        <f t="shared" si="16"/>
        <v>1</v>
      </c>
      <c r="AK12" s="166">
        <f t="shared" si="16"/>
        <v>1</v>
      </c>
      <c r="AL12" s="163">
        <f t="shared" si="7"/>
        <v>1</v>
      </c>
      <c r="AM12" s="162">
        <f t="shared" si="8"/>
        <v>1</v>
      </c>
      <c r="AN12" s="164">
        <f t="shared" si="17"/>
        <v>1</v>
      </c>
      <c r="AO12" s="167">
        <f t="shared" si="17"/>
        <v>1</v>
      </c>
      <c r="AP12" s="167">
        <f t="shared" si="9"/>
        <v>2</v>
      </c>
      <c r="AQ12" s="279">
        <f t="shared" si="18"/>
        <v>1</v>
      </c>
      <c r="AR12" s="279">
        <f t="shared" si="19"/>
        <v>3</v>
      </c>
      <c r="AS12" s="280">
        <f t="shared" si="20"/>
        <v>3</v>
      </c>
      <c r="AT12" s="279">
        <f t="shared" si="23"/>
        <v>0</v>
      </c>
      <c r="AU12" s="279">
        <f t="shared" si="21"/>
        <v>0</v>
      </c>
    </row>
    <row r="13" spans="2:67" ht="13.5" customHeight="1">
      <c r="B13" s="222" t="s">
        <v>152</v>
      </c>
      <c r="C13" s="292" t="s">
        <v>153</v>
      </c>
      <c r="D13" s="216">
        <f t="shared" si="0"/>
        <v>2</v>
      </c>
      <c r="E13" s="222" t="str">
        <f t="shared" si="1"/>
        <v>нет</v>
      </c>
      <c r="F13" s="218">
        <f t="shared" si="2"/>
        <v>0.39571428571428574</v>
      </c>
      <c r="G13" s="39"/>
      <c r="H13" s="40"/>
      <c r="I13" s="54"/>
      <c r="J13" s="39"/>
      <c r="K13" s="54"/>
      <c r="L13" s="168">
        <f t="shared" si="10"/>
        <v>2</v>
      </c>
      <c r="M13" s="265">
        <f t="shared" si="3"/>
        <v>0.95714285714285718</v>
      </c>
      <c r="N13" s="286"/>
      <c r="O13" s="287"/>
      <c r="P13" s="266">
        <f t="shared" si="11"/>
        <v>2</v>
      </c>
      <c r="Q13" s="168">
        <f t="shared" si="4"/>
        <v>2</v>
      </c>
      <c r="R13" s="207">
        <f t="shared" si="12"/>
        <v>2.7</v>
      </c>
      <c r="S13" s="39"/>
      <c r="T13" s="287"/>
      <c r="U13" s="287"/>
      <c r="V13" s="287"/>
      <c r="W13" s="287"/>
      <c r="X13" s="287"/>
      <c r="Y13" s="282"/>
      <c r="Z13" s="222">
        <f t="shared" si="5"/>
        <v>1</v>
      </c>
      <c r="AA13" s="7"/>
      <c r="AB13" s="209">
        <f t="shared" si="13"/>
        <v>8</v>
      </c>
      <c r="AC13" s="157">
        <f t="shared" si="14"/>
        <v>8</v>
      </c>
      <c r="AD13" s="283">
        <f t="shared" si="22"/>
        <v>38</v>
      </c>
      <c r="AE13" s="120"/>
      <c r="AF13" s="284">
        <f t="shared" si="15"/>
        <v>1</v>
      </c>
      <c r="AG13" s="157">
        <f t="shared" si="6"/>
        <v>8</v>
      </c>
      <c r="AH13" s="170">
        <f t="shared" si="16"/>
        <v>1</v>
      </c>
      <c r="AI13" s="209">
        <f t="shared" si="16"/>
        <v>1</v>
      </c>
      <c r="AJ13" s="157">
        <f t="shared" si="16"/>
        <v>1</v>
      </c>
      <c r="AK13" s="208">
        <f t="shared" si="16"/>
        <v>1</v>
      </c>
      <c r="AL13" s="209">
        <f t="shared" si="7"/>
        <v>1</v>
      </c>
      <c r="AM13" s="207">
        <f t="shared" si="8"/>
        <v>1</v>
      </c>
      <c r="AN13" s="169">
        <f t="shared" si="17"/>
        <v>1</v>
      </c>
      <c r="AO13" s="171">
        <f t="shared" si="17"/>
        <v>1</v>
      </c>
      <c r="AP13" s="171">
        <f t="shared" si="9"/>
        <v>2</v>
      </c>
      <c r="AQ13" s="279">
        <f t="shared" si="18"/>
        <v>1</v>
      </c>
      <c r="AR13" s="279">
        <f t="shared" si="19"/>
        <v>3</v>
      </c>
      <c r="AS13" s="280">
        <f t="shared" si="20"/>
        <v>3</v>
      </c>
      <c r="AT13" s="279">
        <f t="shared" si="23"/>
        <v>0</v>
      </c>
      <c r="AU13" s="279">
        <f t="shared" si="21"/>
        <v>0</v>
      </c>
    </row>
    <row r="14" spans="2:67" ht="13.5" customHeight="1">
      <c r="B14" s="220" t="s">
        <v>154</v>
      </c>
      <c r="C14" s="293" t="s">
        <v>155</v>
      </c>
      <c r="D14" s="219">
        <f t="shared" si="0"/>
        <v>2</v>
      </c>
      <c r="E14" s="220" t="str">
        <f t="shared" si="1"/>
        <v>нет</v>
      </c>
      <c r="F14" s="221">
        <f t="shared" si="2"/>
        <v>0.39571428571428574</v>
      </c>
      <c r="G14" s="41"/>
      <c r="H14" s="42"/>
      <c r="I14" s="55"/>
      <c r="J14" s="41"/>
      <c r="K14" s="52"/>
      <c r="L14" s="161">
        <f t="shared" si="10"/>
        <v>2</v>
      </c>
      <c r="M14" s="221">
        <f t="shared" si="3"/>
        <v>0.95714285714285718</v>
      </c>
      <c r="N14" s="14"/>
      <c r="O14" s="6"/>
      <c r="P14" s="160">
        <f t="shared" si="11"/>
        <v>2</v>
      </c>
      <c r="Q14" s="161">
        <f t="shared" si="4"/>
        <v>2</v>
      </c>
      <c r="R14" s="162">
        <f t="shared" si="12"/>
        <v>2.7</v>
      </c>
      <c r="S14" s="41"/>
      <c r="T14" s="6"/>
      <c r="U14" s="6"/>
      <c r="V14" s="6"/>
      <c r="W14" s="6"/>
      <c r="X14" s="6"/>
      <c r="Y14" s="226"/>
      <c r="Z14" s="220">
        <f t="shared" si="5"/>
        <v>1</v>
      </c>
      <c r="AA14" s="5"/>
      <c r="AB14" s="163">
        <f t="shared" si="13"/>
        <v>8</v>
      </c>
      <c r="AC14" s="165">
        <f t="shared" si="14"/>
        <v>8</v>
      </c>
      <c r="AD14" s="227">
        <f t="shared" si="22"/>
        <v>38</v>
      </c>
      <c r="AE14" s="228"/>
      <c r="AF14" s="284">
        <f t="shared" si="15"/>
        <v>1</v>
      </c>
      <c r="AG14" s="165">
        <f t="shared" si="6"/>
        <v>8</v>
      </c>
      <c r="AH14" s="160">
        <f t="shared" si="16"/>
        <v>1</v>
      </c>
      <c r="AI14" s="163">
        <f t="shared" si="16"/>
        <v>1</v>
      </c>
      <c r="AJ14" s="165">
        <f t="shared" si="16"/>
        <v>1</v>
      </c>
      <c r="AK14" s="166">
        <f t="shared" si="16"/>
        <v>1</v>
      </c>
      <c r="AL14" s="163">
        <f t="shared" si="7"/>
        <v>1</v>
      </c>
      <c r="AM14" s="162">
        <f t="shared" si="8"/>
        <v>1</v>
      </c>
      <c r="AN14" s="164">
        <f t="shared" si="17"/>
        <v>1</v>
      </c>
      <c r="AO14" s="167">
        <f t="shared" si="17"/>
        <v>1</v>
      </c>
      <c r="AP14" s="167">
        <f t="shared" si="9"/>
        <v>2</v>
      </c>
      <c r="AQ14" s="279">
        <f t="shared" si="18"/>
        <v>1</v>
      </c>
      <c r="AR14" s="279">
        <f t="shared" si="19"/>
        <v>3</v>
      </c>
      <c r="AS14" s="280">
        <f t="shared" si="20"/>
        <v>3</v>
      </c>
      <c r="AT14" s="279">
        <f t="shared" si="23"/>
        <v>0</v>
      </c>
      <c r="AU14" s="279">
        <f t="shared" si="21"/>
        <v>0</v>
      </c>
    </row>
    <row r="15" spans="2:67" ht="13.5" customHeight="1">
      <c r="B15" s="222" t="s">
        <v>156</v>
      </c>
      <c r="C15" s="292" t="s">
        <v>157</v>
      </c>
      <c r="D15" s="216">
        <f t="shared" si="0"/>
        <v>2</v>
      </c>
      <c r="E15" s="222" t="str">
        <f t="shared" si="1"/>
        <v>нет</v>
      </c>
      <c r="F15" s="218">
        <f t="shared" si="2"/>
        <v>0.39571428571428574</v>
      </c>
      <c r="G15" s="39"/>
      <c r="H15" s="40"/>
      <c r="I15" s="54"/>
      <c r="J15" s="39"/>
      <c r="K15" s="54"/>
      <c r="L15" s="168">
        <f t="shared" si="10"/>
        <v>2</v>
      </c>
      <c r="M15" s="265">
        <f t="shared" si="3"/>
        <v>0.95714285714285718</v>
      </c>
      <c r="N15" s="286"/>
      <c r="O15" s="287"/>
      <c r="P15" s="266">
        <f t="shared" si="11"/>
        <v>2</v>
      </c>
      <c r="Q15" s="168">
        <f t="shared" si="4"/>
        <v>2</v>
      </c>
      <c r="R15" s="207">
        <f t="shared" si="12"/>
        <v>2.7</v>
      </c>
      <c r="S15" s="39"/>
      <c r="T15" s="287"/>
      <c r="U15" s="287"/>
      <c r="V15" s="287"/>
      <c r="W15" s="287"/>
      <c r="X15" s="287"/>
      <c r="Y15" s="282"/>
      <c r="Z15" s="222">
        <f t="shared" si="5"/>
        <v>1</v>
      </c>
      <c r="AA15" s="7"/>
      <c r="AB15" s="209">
        <f t="shared" si="13"/>
        <v>8</v>
      </c>
      <c r="AC15" s="157">
        <f t="shared" si="14"/>
        <v>8</v>
      </c>
      <c r="AD15" s="283">
        <f t="shared" si="22"/>
        <v>38</v>
      </c>
      <c r="AE15" s="120"/>
      <c r="AF15" s="284">
        <f t="shared" si="15"/>
        <v>1</v>
      </c>
      <c r="AG15" s="157">
        <f t="shared" si="6"/>
        <v>8</v>
      </c>
      <c r="AH15" s="170">
        <f t="shared" si="16"/>
        <v>1</v>
      </c>
      <c r="AI15" s="209">
        <f t="shared" si="16"/>
        <v>1</v>
      </c>
      <c r="AJ15" s="157">
        <f t="shared" si="16"/>
        <v>1</v>
      </c>
      <c r="AK15" s="208">
        <f t="shared" si="16"/>
        <v>1</v>
      </c>
      <c r="AL15" s="209">
        <f t="shared" si="7"/>
        <v>1</v>
      </c>
      <c r="AM15" s="207">
        <f t="shared" si="8"/>
        <v>1</v>
      </c>
      <c r="AN15" s="169">
        <f t="shared" si="17"/>
        <v>1</v>
      </c>
      <c r="AO15" s="171">
        <f t="shared" si="17"/>
        <v>1</v>
      </c>
      <c r="AP15" s="171">
        <f t="shared" si="9"/>
        <v>2</v>
      </c>
      <c r="AQ15" s="279">
        <f t="shared" si="18"/>
        <v>1</v>
      </c>
      <c r="AR15" s="279">
        <f t="shared" si="19"/>
        <v>3</v>
      </c>
      <c r="AS15" s="280">
        <f t="shared" si="20"/>
        <v>3</v>
      </c>
      <c r="AT15" s="279">
        <f t="shared" si="23"/>
        <v>0</v>
      </c>
      <c r="AU15" s="279">
        <f t="shared" si="21"/>
        <v>0</v>
      </c>
    </row>
    <row r="16" spans="2:67" ht="13.5" customHeight="1">
      <c r="B16" s="220" t="s">
        <v>158</v>
      </c>
      <c r="C16" s="293" t="s">
        <v>159</v>
      </c>
      <c r="D16" s="219">
        <f t="shared" si="0"/>
        <v>2</v>
      </c>
      <c r="E16" s="220" t="str">
        <f t="shared" si="1"/>
        <v>нет</v>
      </c>
      <c r="F16" s="221">
        <f t="shared" si="2"/>
        <v>0.39571428571428574</v>
      </c>
      <c r="G16" s="41"/>
      <c r="H16" s="42"/>
      <c r="I16" s="55"/>
      <c r="J16" s="41"/>
      <c r="K16" s="52"/>
      <c r="L16" s="161">
        <f t="shared" si="10"/>
        <v>2</v>
      </c>
      <c r="M16" s="221">
        <f t="shared" si="3"/>
        <v>0.95714285714285718</v>
      </c>
      <c r="N16" s="14"/>
      <c r="O16" s="6"/>
      <c r="P16" s="160">
        <f t="shared" si="11"/>
        <v>2</v>
      </c>
      <c r="Q16" s="161">
        <f t="shared" si="4"/>
        <v>2</v>
      </c>
      <c r="R16" s="162">
        <f t="shared" si="12"/>
        <v>2.7</v>
      </c>
      <c r="S16" s="41"/>
      <c r="T16" s="6"/>
      <c r="U16" s="6"/>
      <c r="V16" s="6"/>
      <c r="W16" s="6"/>
      <c r="X16" s="6"/>
      <c r="Y16" s="226"/>
      <c r="Z16" s="220">
        <f t="shared" si="5"/>
        <v>1</v>
      </c>
      <c r="AA16" s="5"/>
      <c r="AB16" s="163">
        <f t="shared" si="13"/>
        <v>8</v>
      </c>
      <c r="AC16" s="165">
        <f t="shared" si="14"/>
        <v>8</v>
      </c>
      <c r="AD16" s="227">
        <f t="shared" si="22"/>
        <v>38</v>
      </c>
      <c r="AE16" s="228"/>
      <c r="AF16" s="284">
        <f t="shared" si="15"/>
        <v>1</v>
      </c>
      <c r="AG16" s="165">
        <f t="shared" si="6"/>
        <v>8</v>
      </c>
      <c r="AH16" s="160">
        <f t="shared" si="16"/>
        <v>1</v>
      </c>
      <c r="AI16" s="163">
        <f t="shared" si="16"/>
        <v>1</v>
      </c>
      <c r="AJ16" s="165">
        <f t="shared" si="16"/>
        <v>1</v>
      </c>
      <c r="AK16" s="166">
        <f t="shared" si="16"/>
        <v>1</v>
      </c>
      <c r="AL16" s="163">
        <f t="shared" si="7"/>
        <v>1</v>
      </c>
      <c r="AM16" s="162">
        <f t="shared" si="8"/>
        <v>1</v>
      </c>
      <c r="AN16" s="164">
        <f t="shared" si="17"/>
        <v>1</v>
      </c>
      <c r="AO16" s="167">
        <f t="shared" si="17"/>
        <v>1</v>
      </c>
      <c r="AP16" s="167">
        <f t="shared" si="9"/>
        <v>2</v>
      </c>
      <c r="AQ16" s="279">
        <f t="shared" si="18"/>
        <v>1</v>
      </c>
      <c r="AR16" s="279">
        <f t="shared" si="19"/>
        <v>3</v>
      </c>
      <c r="AS16" s="280">
        <f t="shared" si="20"/>
        <v>3</v>
      </c>
      <c r="AT16" s="279">
        <f t="shared" si="23"/>
        <v>0</v>
      </c>
      <c r="AU16" s="279">
        <f t="shared" si="21"/>
        <v>0</v>
      </c>
    </row>
    <row r="17" spans="2:47" ht="13.5" customHeight="1">
      <c r="B17" s="222" t="s">
        <v>160</v>
      </c>
      <c r="C17" s="292" t="s">
        <v>161</v>
      </c>
      <c r="D17" s="216">
        <f t="shared" si="0"/>
        <v>2</v>
      </c>
      <c r="E17" s="222" t="str">
        <f t="shared" si="1"/>
        <v>нет</v>
      </c>
      <c r="F17" s="218">
        <f t="shared" si="2"/>
        <v>0.39571428571428574</v>
      </c>
      <c r="G17" s="39"/>
      <c r="H17" s="40"/>
      <c r="I17" s="54"/>
      <c r="J17" s="39"/>
      <c r="K17" s="54"/>
      <c r="L17" s="168">
        <f t="shared" si="10"/>
        <v>2</v>
      </c>
      <c r="M17" s="265">
        <f t="shared" si="3"/>
        <v>0.95714285714285718</v>
      </c>
      <c r="N17" s="286"/>
      <c r="O17" s="287"/>
      <c r="P17" s="266">
        <f t="shared" si="11"/>
        <v>2</v>
      </c>
      <c r="Q17" s="168">
        <f t="shared" si="4"/>
        <v>2</v>
      </c>
      <c r="R17" s="207">
        <f t="shared" si="12"/>
        <v>2.7</v>
      </c>
      <c r="S17" s="39"/>
      <c r="T17" s="287"/>
      <c r="U17" s="287"/>
      <c r="V17" s="287"/>
      <c r="W17" s="287"/>
      <c r="X17" s="287"/>
      <c r="Y17" s="282"/>
      <c r="Z17" s="222">
        <f t="shared" si="5"/>
        <v>1</v>
      </c>
      <c r="AA17" s="7"/>
      <c r="AB17" s="209">
        <f t="shared" si="13"/>
        <v>8</v>
      </c>
      <c r="AC17" s="157">
        <f t="shared" si="14"/>
        <v>8</v>
      </c>
      <c r="AD17" s="283">
        <f t="shared" si="22"/>
        <v>38</v>
      </c>
      <c r="AE17" s="120"/>
      <c r="AF17" s="284">
        <f t="shared" si="15"/>
        <v>1</v>
      </c>
      <c r="AG17" s="157">
        <f t="shared" si="6"/>
        <v>8</v>
      </c>
      <c r="AH17" s="170">
        <f t="shared" si="16"/>
        <v>1</v>
      </c>
      <c r="AI17" s="209">
        <f t="shared" si="16"/>
        <v>1</v>
      </c>
      <c r="AJ17" s="157">
        <f t="shared" si="16"/>
        <v>1</v>
      </c>
      <c r="AK17" s="208">
        <f t="shared" si="16"/>
        <v>1</v>
      </c>
      <c r="AL17" s="209">
        <f t="shared" si="7"/>
        <v>1</v>
      </c>
      <c r="AM17" s="207">
        <f t="shared" si="8"/>
        <v>1</v>
      </c>
      <c r="AN17" s="169">
        <f t="shared" si="17"/>
        <v>1</v>
      </c>
      <c r="AO17" s="171">
        <f t="shared" si="17"/>
        <v>1</v>
      </c>
      <c r="AP17" s="171">
        <f t="shared" si="9"/>
        <v>2</v>
      </c>
      <c r="AQ17" s="279">
        <f t="shared" si="18"/>
        <v>1</v>
      </c>
      <c r="AR17" s="279">
        <f t="shared" si="19"/>
        <v>3</v>
      </c>
      <c r="AS17" s="280">
        <f t="shared" si="20"/>
        <v>3</v>
      </c>
      <c r="AT17" s="279">
        <f t="shared" si="23"/>
        <v>0</v>
      </c>
      <c r="AU17" s="279">
        <f t="shared" si="21"/>
        <v>0</v>
      </c>
    </row>
    <row r="18" spans="2:47" ht="13.5" customHeight="1">
      <c r="B18" s="220" t="s">
        <v>162</v>
      </c>
      <c r="C18" s="293" t="s">
        <v>163</v>
      </c>
      <c r="D18" s="219">
        <f t="shared" si="0"/>
        <v>2</v>
      </c>
      <c r="E18" s="220" t="str">
        <f t="shared" si="1"/>
        <v>нет</v>
      </c>
      <c r="F18" s="221">
        <f t="shared" si="2"/>
        <v>0.39571428571428574</v>
      </c>
      <c r="G18" s="41"/>
      <c r="H18" s="42"/>
      <c r="I18" s="55"/>
      <c r="J18" s="41"/>
      <c r="K18" s="52"/>
      <c r="L18" s="161">
        <f t="shared" si="10"/>
        <v>2</v>
      </c>
      <c r="M18" s="221">
        <f t="shared" si="3"/>
        <v>0.95714285714285718</v>
      </c>
      <c r="N18" s="14"/>
      <c r="O18" s="6"/>
      <c r="P18" s="160">
        <f t="shared" si="11"/>
        <v>2</v>
      </c>
      <c r="Q18" s="161">
        <f t="shared" si="4"/>
        <v>2</v>
      </c>
      <c r="R18" s="162">
        <f t="shared" si="12"/>
        <v>2.7</v>
      </c>
      <c r="S18" s="41"/>
      <c r="T18" s="6"/>
      <c r="U18" s="6"/>
      <c r="V18" s="6"/>
      <c r="W18" s="6"/>
      <c r="X18" s="6"/>
      <c r="Y18" s="226"/>
      <c r="Z18" s="220">
        <f t="shared" si="5"/>
        <v>1</v>
      </c>
      <c r="AA18" s="5"/>
      <c r="AB18" s="163">
        <f t="shared" si="13"/>
        <v>8</v>
      </c>
      <c r="AC18" s="165">
        <f t="shared" si="14"/>
        <v>8</v>
      </c>
      <c r="AD18" s="227">
        <f t="shared" si="22"/>
        <v>38</v>
      </c>
      <c r="AE18" s="228"/>
      <c r="AF18" s="284">
        <f t="shared" si="15"/>
        <v>1</v>
      </c>
      <c r="AG18" s="165">
        <f t="shared" si="6"/>
        <v>8</v>
      </c>
      <c r="AH18" s="160">
        <f t="shared" si="16"/>
        <v>1</v>
      </c>
      <c r="AI18" s="163">
        <f t="shared" si="16"/>
        <v>1</v>
      </c>
      <c r="AJ18" s="165">
        <f t="shared" si="16"/>
        <v>1</v>
      </c>
      <c r="AK18" s="166">
        <f t="shared" si="16"/>
        <v>1</v>
      </c>
      <c r="AL18" s="163">
        <f t="shared" si="7"/>
        <v>1</v>
      </c>
      <c r="AM18" s="162">
        <f t="shared" si="8"/>
        <v>1</v>
      </c>
      <c r="AN18" s="164">
        <f t="shared" si="17"/>
        <v>1</v>
      </c>
      <c r="AO18" s="167">
        <f t="shared" si="17"/>
        <v>1</v>
      </c>
      <c r="AP18" s="167">
        <f t="shared" si="9"/>
        <v>2</v>
      </c>
      <c r="AQ18" s="279">
        <f t="shared" si="18"/>
        <v>1</v>
      </c>
      <c r="AR18" s="279">
        <f t="shared" si="19"/>
        <v>3</v>
      </c>
      <c r="AS18" s="280">
        <f t="shared" si="20"/>
        <v>3</v>
      </c>
      <c r="AT18" s="279">
        <f t="shared" si="23"/>
        <v>0</v>
      </c>
      <c r="AU18" s="279">
        <f t="shared" si="21"/>
        <v>0</v>
      </c>
    </row>
    <row r="19" spans="2:47" ht="13.5" customHeight="1">
      <c r="B19" s="222" t="s">
        <v>164</v>
      </c>
      <c r="C19" s="292" t="s">
        <v>165</v>
      </c>
      <c r="D19" s="216">
        <f t="shared" si="0"/>
        <v>2</v>
      </c>
      <c r="E19" s="222" t="str">
        <f t="shared" si="1"/>
        <v>нет</v>
      </c>
      <c r="F19" s="218">
        <f t="shared" si="2"/>
        <v>0.39571428571428574</v>
      </c>
      <c r="G19" s="39"/>
      <c r="H19" s="40"/>
      <c r="I19" s="54"/>
      <c r="J19" s="39"/>
      <c r="K19" s="54"/>
      <c r="L19" s="168">
        <f t="shared" si="10"/>
        <v>2</v>
      </c>
      <c r="M19" s="265">
        <f t="shared" si="3"/>
        <v>0.95714285714285718</v>
      </c>
      <c r="N19" s="286"/>
      <c r="O19" s="287"/>
      <c r="P19" s="266">
        <f t="shared" si="11"/>
        <v>2</v>
      </c>
      <c r="Q19" s="168">
        <f t="shared" si="4"/>
        <v>2</v>
      </c>
      <c r="R19" s="207">
        <f t="shared" si="12"/>
        <v>2.7</v>
      </c>
      <c r="S19" s="39"/>
      <c r="T19" s="287"/>
      <c r="U19" s="287"/>
      <c r="V19" s="287"/>
      <c r="W19" s="287"/>
      <c r="X19" s="287"/>
      <c r="Y19" s="282"/>
      <c r="Z19" s="222">
        <f t="shared" si="5"/>
        <v>1</v>
      </c>
      <c r="AA19" s="7"/>
      <c r="AB19" s="209">
        <f t="shared" si="13"/>
        <v>8</v>
      </c>
      <c r="AC19" s="157">
        <f t="shared" si="14"/>
        <v>8</v>
      </c>
      <c r="AD19" s="283">
        <f t="shared" si="22"/>
        <v>38</v>
      </c>
      <c r="AE19" s="120"/>
      <c r="AF19" s="284">
        <f t="shared" si="15"/>
        <v>1</v>
      </c>
      <c r="AG19" s="157">
        <f t="shared" si="6"/>
        <v>8</v>
      </c>
      <c r="AH19" s="170">
        <f t="shared" si="16"/>
        <v>1</v>
      </c>
      <c r="AI19" s="209">
        <f t="shared" si="16"/>
        <v>1</v>
      </c>
      <c r="AJ19" s="157">
        <f t="shared" si="16"/>
        <v>1</v>
      </c>
      <c r="AK19" s="208">
        <f t="shared" si="16"/>
        <v>1</v>
      </c>
      <c r="AL19" s="209">
        <f t="shared" si="7"/>
        <v>1</v>
      </c>
      <c r="AM19" s="207">
        <f t="shared" si="8"/>
        <v>1</v>
      </c>
      <c r="AN19" s="169">
        <f t="shared" si="17"/>
        <v>1</v>
      </c>
      <c r="AO19" s="171">
        <f t="shared" si="17"/>
        <v>1</v>
      </c>
      <c r="AP19" s="157">
        <f t="shared" si="9"/>
        <v>2</v>
      </c>
      <c r="AQ19" s="279">
        <f t="shared" si="18"/>
        <v>1</v>
      </c>
      <c r="AR19" s="279">
        <f t="shared" si="19"/>
        <v>3</v>
      </c>
      <c r="AS19" s="280">
        <f t="shared" si="20"/>
        <v>3</v>
      </c>
      <c r="AT19" s="279">
        <f t="shared" si="23"/>
        <v>0</v>
      </c>
      <c r="AU19" s="279">
        <f t="shared" si="21"/>
        <v>0</v>
      </c>
    </row>
    <row r="20" spans="2:47" ht="13.5" customHeight="1">
      <c r="B20" s="220" t="s">
        <v>166</v>
      </c>
      <c r="C20" s="293" t="s">
        <v>167</v>
      </c>
      <c r="D20" s="219">
        <f t="shared" si="0"/>
        <v>2</v>
      </c>
      <c r="E20" s="220" t="str">
        <f t="shared" si="1"/>
        <v>нет</v>
      </c>
      <c r="F20" s="221">
        <f t="shared" si="2"/>
        <v>0.39571428571428574</v>
      </c>
      <c r="G20" s="41"/>
      <c r="H20" s="42"/>
      <c r="I20" s="55"/>
      <c r="J20" s="41"/>
      <c r="K20" s="52"/>
      <c r="L20" s="161">
        <f t="shared" si="10"/>
        <v>2</v>
      </c>
      <c r="M20" s="221">
        <f t="shared" si="3"/>
        <v>0.95714285714285718</v>
      </c>
      <c r="N20" s="14"/>
      <c r="O20" s="6"/>
      <c r="P20" s="160">
        <f t="shared" si="11"/>
        <v>2</v>
      </c>
      <c r="Q20" s="161">
        <f t="shared" si="4"/>
        <v>2</v>
      </c>
      <c r="R20" s="162">
        <f t="shared" si="12"/>
        <v>2.7</v>
      </c>
      <c r="S20" s="41"/>
      <c r="T20" s="6"/>
      <c r="U20" s="6"/>
      <c r="V20" s="6"/>
      <c r="W20" s="6"/>
      <c r="X20" s="6"/>
      <c r="Y20" s="226"/>
      <c r="Z20" s="220">
        <f t="shared" si="5"/>
        <v>1</v>
      </c>
      <c r="AA20" s="5"/>
      <c r="AB20" s="163">
        <f t="shared" si="13"/>
        <v>8</v>
      </c>
      <c r="AC20" s="165">
        <f t="shared" si="14"/>
        <v>8</v>
      </c>
      <c r="AD20" s="227">
        <f t="shared" si="22"/>
        <v>38</v>
      </c>
      <c r="AE20" s="120"/>
      <c r="AF20" s="284">
        <f t="shared" si="15"/>
        <v>1</v>
      </c>
      <c r="AG20" s="165">
        <f t="shared" si="6"/>
        <v>8</v>
      </c>
      <c r="AH20" s="160">
        <f t="shared" si="16"/>
        <v>1</v>
      </c>
      <c r="AI20" s="163">
        <f t="shared" si="16"/>
        <v>1</v>
      </c>
      <c r="AJ20" s="165">
        <f t="shared" si="16"/>
        <v>1</v>
      </c>
      <c r="AK20" s="166">
        <f t="shared" si="16"/>
        <v>1</v>
      </c>
      <c r="AL20" s="163">
        <f t="shared" si="7"/>
        <v>1</v>
      </c>
      <c r="AM20" s="162">
        <f t="shared" si="8"/>
        <v>1</v>
      </c>
      <c r="AN20" s="164">
        <f t="shared" si="17"/>
        <v>1</v>
      </c>
      <c r="AO20" s="167">
        <f t="shared" si="17"/>
        <v>1</v>
      </c>
      <c r="AP20" s="165">
        <f t="shared" si="9"/>
        <v>2</v>
      </c>
      <c r="AQ20" s="279">
        <f t="shared" si="18"/>
        <v>1</v>
      </c>
      <c r="AR20" s="279">
        <f t="shared" si="19"/>
        <v>3</v>
      </c>
      <c r="AS20" s="280">
        <f t="shared" si="20"/>
        <v>3</v>
      </c>
      <c r="AT20" s="279">
        <f t="shared" si="23"/>
        <v>0</v>
      </c>
      <c r="AU20" s="279">
        <f t="shared" si="21"/>
        <v>0</v>
      </c>
    </row>
    <row r="21" spans="2:47" ht="13.5" customHeight="1">
      <c r="B21" s="222" t="s">
        <v>168</v>
      </c>
      <c r="C21" s="292" t="s">
        <v>169</v>
      </c>
      <c r="D21" s="216">
        <f t="shared" si="0"/>
        <v>2</v>
      </c>
      <c r="E21" s="222" t="str">
        <f t="shared" si="1"/>
        <v>нет</v>
      </c>
      <c r="F21" s="218">
        <f t="shared" si="2"/>
        <v>0.39571428571428574</v>
      </c>
      <c r="G21" s="39"/>
      <c r="H21" s="40"/>
      <c r="I21" s="54"/>
      <c r="J21" s="39"/>
      <c r="K21" s="54"/>
      <c r="L21" s="168">
        <f t="shared" si="10"/>
        <v>2</v>
      </c>
      <c r="M21" s="265">
        <f t="shared" si="3"/>
        <v>0.95714285714285718</v>
      </c>
      <c r="N21" s="286"/>
      <c r="O21" s="287"/>
      <c r="P21" s="266">
        <f t="shared" si="11"/>
        <v>2</v>
      </c>
      <c r="Q21" s="168">
        <f t="shared" si="4"/>
        <v>2</v>
      </c>
      <c r="R21" s="207">
        <f t="shared" si="12"/>
        <v>2.7</v>
      </c>
      <c r="S21" s="39"/>
      <c r="T21" s="287"/>
      <c r="U21" s="287"/>
      <c r="V21" s="287"/>
      <c r="W21" s="287"/>
      <c r="X21" s="287"/>
      <c r="Y21" s="282"/>
      <c r="Z21" s="222">
        <f t="shared" si="5"/>
        <v>1</v>
      </c>
      <c r="AA21" s="7"/>
      <c r="AB21" s="209">
        <f t="shared" si="13"/>
        <v>8</v>
      </c>
      <c r="AC21" s="157">
        <f t="shared" si="14"/>
        <v>8</v>
      </c>
      <c r="AD21" s="283">
        <f t="shared" si="22"/>
        <v>38</v>
      </c>
      <c r="AE21" s="120"/>
      <c r="AF21" s="284">
        <f t="shared" si="15"/>
        <v>1</v>
      </c>
      <c r="AG21" s="157">
        <f t="shared" si="6"/>
        <v>8</v>
      </c>
      <c r="AH21" s="170">
        <f t="shared" si="16"/>
        <v>1</v>
      </c>
      <c r="AI21" s="209">
        <f t="shared" si="16"/>
        <v>1</v>
      </c>
      <c r="AJ21" s="157">
        <f t="shared" si="16"/>
        <v>1</v>
      </c>
      <c r="AK21" s="208">
        <f t="shared" si="16"/>
        <v>1</v>
      </c>
      <c r="AL21" s="209">
        <f t="shared" si="7"/>
        <v>1</v>
      </c>
      <c r="AM21" s="207">
        <f t="shared" si="8"/>
        <v>1</v>
      </c>
      <c r="AN21" s="169">
        <f t="shared" si="17"/>
        <v>1</v>
      </c>
      <c r="AO21" s="171">
        <f t="shared" si="17"/>
        <v>1</v>
      </c>
      <c r="AP21" s="157">
        <f t="shared" si="9"/>
        <v>2</v>
      </c>
      <c r="AQ21" s="279">
        <f t="shared" si="18"/>
        <v>1</v>
      </c>
      <c r="AR21" s="279">
        <f t="shared" si="19"/>
        <v>3</v>
      </c>
      <c r="AS21" s="280">
        <f t="shared" si="20"/>
        <v>3</v>
      </c>
      <c r="AT21" s="279">
        <f t="shared" si="23"/>
        <v>0</v>
      </c>
      <c r="AU21" s="279">
        <f t="shared" si="21"/>
        <v>0</v>
      </c>
    </row>
    <row r="22" spans="2:47" ht="13.5" customHeight="1">
      <c r="B22" s="220" t="s">
        <v>170</v>
      </c>
      <c r="C22" s="293" t="s">
        <v>171</v>
      </c>
      <c r="D22" s="219">
        <f t="shared" si="0"/>
        <v>2</v>
      </c>
      <c r="E22" s="220" t="str">
        <f t="shared" si="1"/>
        <v>нет</v>
      </c>
      <c r="F22" s="221">
        <f t="shared" si="2"/>
        <v>0.39571428571428574</v>
      </c>
      <c r="G22" s="41"/>
      <c r="H22" s="42"/>
      <c r="I22" s="55"/>
      <c r="J22" s="41"/>
      <c r="K22" s="52"/>
      <c r="L22" s="161">
        <f t="shared" si="10"/>
        <v>2</v>
      </c>
      <c r="M22" s="221">
        <f t="shared" si="3"/>
        <v>0.95714285714285718</v>
      </c>
      <c r="N22" s="14"/>
      <c r="O22" s="6"/>
      <c r="P22" s="160">
        <f t="shared" si="11"/>
        <v>2</v>
      </c>
      <c r="Q22" s="161">
        <f t="shared" si="4"/>
        <v>2</v>
      </c>
      <c r="R22" s="162">
        <f t="shared" si="12"/>
        <v>2.7</v>
      </c>
      <c r="S22" s="41"/>
      <c r="T22" s="6"/>
      <c r="U22" s="6"/>
      <c r="V22" s="6"/>
      <c r="W22" s="6"/>
      <c r="X22" s="6"/>
      <c r="Y22" s="226"/>
      <c r="Z22" s="220">
        <f t="shared" si="5"/>
        <v>1</v>
      </c>
      <c r="AA22" s="5"/>
      <c r="AB22" s="163">
        <f t="shared" si="13"/>
        <v>8</v>
      </c>
      <c r="AC22" s="165">
        <f t="shared" si="14"/>
        <v>8</v>
      </c>
      <c r="AD22" s="227">
        <f t="shared" si="22"/>
        <v>38</v>
      </c>
      <c r="AE22" s="120"/>
      <c r="AF22" s="284">
        <f t="shared" si="15"/>
        <v>1</v>
      </c>
      <c r="AG22" s="165">
        <f t="shared" si="6"/>
        <v>8</v>
      </c>
      <c r="AH22" s="160">
        <f t="shared" si="16"/>
        <v>1</v>
      </c>
      <c r="AI22" s="163">
        <f t="shared" si="16"/>
        <v>1</v>
      </c>
      <c r="AJ22" s="165">
        <f t="shared" si="16"/>
        <v>1</v>
      </c>
      <c r="AK22" s="166">
        <f t="shared" si="16"/>
        <v>1</v>
      </c>
      <c r="AL22" s="163">
        <f t="shared" si="7"/>
        <v>1</v>
      </c>
      <c r="AM22" s="162">
        <f t="shared" si="8"/>
        <v>1</v>
      </c>
      <c r="AN22" s="164">
        <f t="shared" si="17"/>
        <v>1</v>
      </c>
      <c r="AO22" s="167">
        <f t="shared" si="17"/>
        <v>1</v>
      </c>
      <c r="AP22" s="165">
        <f t="shared" si="9"/>
        <v>2</v>
      </c>
      <c r="AQ22" s="279">
        <f t="shared" si="18"/>
        <v>1</v>
      </c>
      <c r="AR22" s="279">
        <f t="shared" si="19"/>
        <v>3</v>
      </c>
      <c r="AS22" s="280">
        <f t="shared" si="20"/>
        <v>3</v>
      </c>
      <c r="AT22" s="279">
        <f t="shared" si="23"/>
        <v>0</v>
      </c>
      <c r="AU22" s="279">
        <f t="shared" si="21"/>
        <v>0</v>
      </c>
    </row>
    <row r="23" spans="2:47" ht="13.5" customHeight="1">
      <c r="B23" s="222" t="s">
        <v>172</v>
      </c>
      <c r="C23" s="292" t="s">
        <v>173</v>
      </c>
      <c r="D23" s="216">
        <f t="shared" si="0"/>
        <v>2</v>
      </c>
      <c r="E23" s="222" t="str">
        <f t="shared" si="1"/>
        <v>нет</v>
      </c>
      <c r="F23" s="218">
        <f t="shared" si="2"/>
        <v>0.39571428571428574</v>
      </c>
      <c r="G23" s="39"/>
      <c r="H23" s="40"/>
      <c r="I23" s="54"/>
      <c r="J23" s="39"/>
      <c r="K23" s="54"/>
      <c r="L23" s="168">
        <f t="shared" si="10"/>
        <v>2</v>
      </c>
      <c r="M23" s="265">
        <f t="shared" si="3"/>
        <v>0.95714285714285718</v>
      </c>
      <c r="N23" s="286"/>
      <c r="O23" s="287"/>
      <c r="P23" s="266">
        <f t="shared" si="11"/>
        <v>2</v>
      </c>
      <c r="Q23" s="168">
        <f t="shared" si="4"/>
        <v>2</v>
      </c>
      <c r="R23" s="207">
        <f t="shared" si="12"/>
        <v>2.7</v>
      </c>
      <c r="S23" s="39"/>
      <c r="T23" s="287"/>
      <c r="U23" s="287"/>
      <c r="V23" s="287"/>
      <c r="W23" s="287"/>
      <c r="X23" s="287"/>
      <c r="Y23" s="282"/>
      <c r="Z23" s="222">
        <f t="shared" si="5"/>
        <v>1</v>
      </c>
      <c r="AA23" s="7"/>
      <c r="AB23" s="209">
        <f t="shared" si="13"/>
        <v>8</v>
      </c>
      <c r="AC23" s="157">
        <f t="shared" si="14"/>
        <v>8</v>
      </c>
      <c r="AD23" s="283">
        <f t="shared" si="22"/>
        <v>38</v>
      </c>
      <c r="AE23" s="120"/>
      <c r="AF23" s="284">
        <f t="shared" si="15"/>
        <v>1</v>
      </c>
      <c r="AG23" s="157">
        <f t="shared" si="6"/>
        <v>8</v>
      </c>
      <c r="AH23" s="170">
        <f t="shared" si="16"/>
        <v>1</v>
      </c>
      <c r="AI23" s="209">
        <f t="shared" si="16"/>
        <v>1</v>
      </c>
      <c r="AJ23" s="157">
        <f t="shared" si="16"/>
        <v>1</v>
      </c>
      <c r="AK23" s="208">
        <f t="shared" si="16"/>
        <v>1</v>
      </c>
      <c r="AL23" s="209">
        <f t="shared" si="7"/>
        <v>1</v>
      </c>
      <c r="AM23" s="207">
        <f t="shared" si="8"/>
        <v>1</v>
      </c>
      <c r="AN23" s="169">
        <f t="shared" si="17"/>
        <v>1</v>
      </c>
      <c r="AO23" s="171">
        <f t="shared" si="17"/>
        <v>1</v>
      </c>
      <c r="AP23" s="157">
        <f t="shared" si="9"/>
        <v>2</v>
      </c>
      <c r="AQ23" s="279">
        <f t="shared" si="18"/>
        <v>1</v>
      </c>
      <c r="AR23" s="279">
        <f t="shared" si="19"/>
        <v>3</v>
      </c>
      <c r="AS23" s="280">
        <f t="shared" si="20"/>
        <v>3</v>
      </c>
      <c r="AT23" s="279">
        <f t="shared" si="23"/>
        <v>0</v>
      </c>
      <c r="AU23" s="279">
        <f t="shared" si="21"/>
        <v>0</v>
      </c>
    </row>
    <row r="24" spans="2:47" ht="13.5" customHeight="1">
      <c r="B24" s="220" t="s">
        <v>174</v>
      </c>
      <c r="C24" s="293" t="s">
        <v>175</v>
      </c>
      <c r="D24" s="219">
        <f t="shared" si="0"/>
        <v>2</v>
      </c>
      <c r="E24" s="220" t="str">
        <f t="shared" si="1"/>
        <v>нет</v>
      </c>
      <c r="F24" s="221">
        <f t="shared" si="2"/>
        <v>0.39571428571428574</v>
      </c>
      <c r="G24" s="41"/>
      <c r="H24" s="42"/>
      <c r="I24" s="55"/>
      <c r="J24" s="41"/>
      <c r="K24" s="52"/>
      <c r="L24" s="161">
        <f t="shared" si="10"/>
        <v>2</v>
      </c>
      <c r="M24" s="221">
        <f t="shared" si="3"/>
        <v>0.95714285714285718</v>
      </c>
      <c r="N24" s="14"/>
      <c r="O24" s="6"/>
      <c r="P24" s="160">
        <f t="shared" si="11"/>
        <v>2</v>
      </c>
      <c r="Q24" s="161">
        <f t="shared" si="4"/>
        <v>2</v>
      </c>
      <c r="R24" s="162">
        <f t="shared" si="12"/>
        <v>2.7</v>
      </c>
      <c r="S24" s="41"/>
      <c r="T24" s="6"/>
      <c r="U24" s="6"/>
      <c r="V24" s="6"/>
      <c r="W24" s="6"/>
      <c r="X24" s="6"/>
      <c r="Y24" s="226"/>
      <c r="Z24" s="220">
        <f t="shared" si="5"/>
        <v>1</v>
      </c>
      <c r="AA24" s="5"/>
      <c r="AB24" s="163">
        <f t="shared" si="13"/>
        <v>8</v>
      </c>
      <c r="AC24" s="165">
        <f t="shared" si="14"/>
        <v>8</v>
      </c>
      <c r="AD24" s="227">
        <f t="shared" si="22"/>
        <v>38</v>
      </c>
      <c r="AE24" s="120"/>
      <c r="AF24" s="284">
        <f t="shared" si="15"/>
        <v>1</v>
      </c>
      <c r="AG24" s="165">
        <f t="shared" si="6"/>
        <v>8</v>
      </c>
      <c r="AH24" s="160">
        <f t="shared" ref="AH24:AK32" si="24">IF(G24&lt;2.6,1,0)</f>
        <v>1</v>
      </c>
      <c r="AI24" s="163">
        <f t="shared" si="24"/>
        <v>1</v>
      </c>
      <c r="AJ24" s="165">
        <f t="shared" si="24"/>
        <v>1</v>
      </c>
      <c r="AK24" s="166">
        <f t="shared" si="24"/>
        <v>1</v>
      </c>
      <c r="AL24" s="163">
        <f t="shared" si="7"/>
        <v>1</v>
      </c>
      <c r="AM24" s="162">
        <f t="shared" si="8"/>
        <v>1</v>
      </c>
      <c r="AN24" s="164">
        <f t="shared" ref="AN24:AO32" si="25">IF(N24&lt;2.6,1,0)</f>
        <v>1</v>
      </c>
      <c r="AO24" s="167">
        <f t="shared" si="25"/>
        <v>1</v>
      </c>
      <c r="AP24" s="165">
        <f t="shared" si="9"/>
        <v>2</v>
      </c>
      <c r="AQ24" s="279">
        <f t="shared" si="18"/>
        <v>1</v>
      </c>
      <c r="AR24" s="279">
        <f t="shared" si="19"/>
        <v>3</v>
      </c>
      <c r="AS24" s="280">
        <f t="shared" si="20"/>
        <v>3</v>
      </c>
      <c r="AT24" s="279">
        <f t="shared" si="23"/>
        <v>0</v>
      </c>
      <c r="AU24" s="279">
        <f t="shared" si="21"/>
        <v>0</v>
      </c>
    </row>
    <row r="25" spans="2:47" ht="13.5" customHeight="1">
      <c r="B25" s="222" t="s">
        <v>176</v>
      </c>
      <c r="C25" s="292" t="s">
        <v>177</v>
      </c>
      <c r="D25" s="216">
        <f t="shared" si="0"/>
        <v>2</v>
      </c>
      <c r="E25" s="222" t="str">
        <f t="shared" si="1"/>
        <v>нет</v>
      </c>
      <c r="F25" s="218">
        <f t="shared" si="2"/>
        <v>0.39571428571428574</v>
      </c>
      <c r="G25" s="39"/>
      <c r="H25" s="40"/>
      <c r="I25" s="54"/>
      <c r="J25" s="39"/>
      <c r="K25" s="54"/>
      <c r="L25" s="168">
        <f t="shared" si="10"/>
        <v>2</v>
      </c>
      <c r="M25" s="265">
        <f t="shared" si="3"/>
        <v>0.95714285714285718</v>
      </c>
      <c r="N25" s="286"/>
      <c r="O25" s="287"/>
      <c r="P25" s="266">
        <f t="shared" si="11"/>
        <v>2</v>
      </c>
      <c r="Q25" s="168">
        <f t="shared" si="4"/>
        <v>2</v>
      </c>
      <c r="R25" s="207">
        <f t="shared" si="12"/>
        <v>2.7</v>
      </c>
      <c r="S25" s="39"/>
      <c r="T25" s="287"/>
      <c r="U25" s="287"/>
      <c r="V25" s="287"/>
      <c r="W25" s="287"/>
      <c r="X25" s="287"/>
      <c r="Y25" s="282"/>
      <c r="Z25" s="222">
        <f t="shared" si="5"/>
        <v>1</v>
      </c>
      <c r="AA25" s="7"/>
      <c r="AB25" s="209">
        <f t="shared" si="13"/>
        <v>8</v>
      </c>
      <c r="AC25" s="157">
        <f t="shared" si="14"/>
        <v>8</v>
      </c>
      <c r="AD25" s="283">
        <f t="shared" si="22"/>
        <v>38</v>
      </c>
      <c r="AE25" s="120"/>
      <c r="AF25" s="284">
        <f t="shared" si="15"/>
        <v>1</v>
      </c>
      <c r="AG25" s="157">
        <f t="shared" si="6"/>
        <v>8</v>
      </c>
      <c r="AH25" s="170">
        <f t="shared" si="24"/>
        <v>1</v>
      </c>
      <c r="AI25" s="209">
        <f t="shared" si="24"/>
        <v>1</v>
      </c>
      <c r="AJ25" s="157">
        <f t="shared" si="24"/>
        <v>1</v>
      </c>
      <c r="AK25" s="208">
        <f t="shared" si="24"/>
        <v>1</v>
      </c>
      <c r="AL25" s="209">
        <f t="shared" si="7"/>
        <v>1</v>
      </c>
      <c r="AM25" s="207">
        <f t="shared" si="8"/>
        <v>1</v>
      </c>
      <c r="AN25" s="169">
        <f t="shared" si="25"/>
        <v>1</v>
      </c>
      <c r="AO25" s="171">
        <f t="shared" si="25"/>
        <v>1</v>
      </c>
      <c r="AP25" s="157">
        <f t="shared" si="9"/>
        <v>2</v>
      </c>
      <c r="AQ25" s="279">
        <f t="shared" si="18"/>
        <v>1</v>
      </c>
      <c r="AR25" s="279">
        <f t="shared" si="19"/>
        <v>3</v>
      </c>
      <c r="AS25" s="280">
        <f t="shared" si="20"/>
        <v>3</v>
      </c>
      <c r="AT25" s="279">
        <f t="shared" si="23"/>
        <v>0</v>
      </c>
      <c r="AU25" s="279">
        <f t="shared" si="21"/>
        <v>0</v>
      </c>
    </row>
    <row r="26" spans="2:47" ht="13.5" customHeight="1">
      <c r="B26" s="220" t="s">
        <v>178</v>
      </c>
      <c r="C26" s="293" t="s">
        <v>179</v>
      </c>
      <c r="D26" s="219">
        <f t="shared" si="0"/>
        <v>2</v>
      </c>
      <c r="E26" s="220" t="str">
        <f t="shared" si="1"/>
        <v>нет</v>
      </c>
      <c r="F26" s="221">
        <f t="shared" si="2"/>
        <v>0.39571428571428574</v>
      </c>
      <c r="G26" s="41"/>
      <c r="H26" s="42"/>
      <c r="I26" s="55"/>
      <c r="J26" s="41"/>
      <c r="K26" s="52"/>
      <c r="L26" s="161">
        <f t="shared" si="10"/>
        <v>2</v>
      </c>
      <c r="M26" s="221">
        <f t="shared" si="3"/>
        <v>0.95714285714285718</v>
      </c>
      <c r="N26" s="14"/>
      <c r="O26" s="6"/>
      <c r="P26" s="160">
        <f t="shared" si="11"/>
        <v>2</v>
      </c>
      <c r="Q26" s="161">
        <f t="shared" si="4"/>
        <v>2</v>
      </c>
      <c r="R26" s="162">
        <f t="shared" si="12"/>
        <v>2.7</v>
      </c>
      <c r="S26" s="41"/>
      <c r="T26" s="6"/>
      <c r="U26" s="6"/>
      <c r="V26" s="6"/>
      <c r="W26" s="6"/>
      <c r="X26" s="6"/>
      <c r="Y26" s="226"/>
      <c r="Z26" s="220">
        <f t="shared" si="5"/>
        <v>1</v>
      </c>
      <c r="AA26" s="5"/>
      <c r="AB26" s="163">
        <f t="shared" si="13"/>
        <v>8</v>
      </c>
      <c r="AC26" s="165">
        <f t="shared" si="14"/>
        <v>8</v>
      </c>
      <c r="AD26" s="227">
        <f t="shared" si="22"/>
        <v>38</v>
      </c>
      <c r="AE26" s="120"/>
      <c r="AF26" s="284">
        <f t="shared" si="15"/>
        <v>1</v>
      </c>
      <c r="AG26" s="165">
        <f t="shared" si="6"/>
        <v>8</v>
      </c>
      <c r="AH26" s="160">
        <f t="shared" si="24"/>
        <v>1</v>
      </c>
      <c r="AI26" s="163">
        <f t="shared" si="24"/>
        <v>1</v>
      </c>
      <c r="AJ26" s="165">
        <f t="shared" si="24"/>
        <v>1</v>
      </c>
      <c r="AK26" s="166">
        <f t="shared" si="24"/>
        <v>1</v>
      </c>
      <c r="AL26" s="163">
        <f t="shared" si="7"/>
        <v>1</v>
      </c>
      <c r="AM26" s="162">
        <f t="shared" si="8"/>
        <v>1</v>
      </c>
      <c r="AN26" s="164">
        <f t="shared" si="25"/>
        <v>1</v>
      </c>
      <c r="AO26" s="167">
        <f t="shared" si="25"/>
        <v>1</v>
      </c>
      <c r="AP26" s="165">
        <f t="shared" si="9"/>
        <v>2</v>
      </c>
      <c r="AQ26" s="279">
        <f t="shared" si="18"/>
        <v>1</v>
      </c>
      <c r="AR26" s="279">
        <f t="shared" si="19"/>
        <v>3</v>
      </c>
      <c r="AS26" s="280">
        <f t="shared" si="20"/>
        <v>3</v>
      </c>
      <c r="AT26" s="279">
        <f t="shared" si="23"/>
        <v>0</v>
      </c>
      <c r="AU26" s="279">
        <f t="shared" si="21"/>
        <v>0</v>
      </c>
    </row>
    <row r="27" spans="2:47" ht="13.5" customHeight="1">
      <c r="B27" s="222" t="s">
        <v>180</v>
      </c>
      <c r="C27" s="292" t="s">
        <v>181</v>
      </c>
      <c r="D27" s="216">
        <f t="shared" si="0"/>
        <v>2</v>
      </c>
      <c r="E27" s="222" t="str">
        <f t="shared" si="1"/>
        <v>нет</v>
      </c>
      <c r="F27" s="218">
        <f t="shared" si="2"/>
        <v>0.39571428571428574</v>
      </c>
      <c r="G27" s="39"/>
      <c r="H27" s="40"/>
      <c r="I27" s="54"/>
      <c r="J27" s="39"/>
      <c r="K27" s="54"/>
      <c r="L27" s="168">
        <f t="shared" si="10"/>
        <v>2</v>
      </c>
      <c r="M27" s="265">
        <f t="shared" si="3"/>
        <v>0.95714285714285718</v>
      </c>
      <c r="N27" s="286"/>
      <c r="O27" s="287"/>
      <c r="P27" s="266">
        <f t="shared" si="11"/>
        <v>2</v>
      </c>
      <c r="Q27" s="168">
        <f t="shared" si="4"/>
        <v>2</v>
      </c>
      <c r="R27" s="207">
        <f t="shared" si="12"/>
        <v>2.7</v>
      </c>
      <c r="S27" s="39"/>
      <c r="T27" s="287"/>
      <c r="U27" s="287"/>
      <c r="V27" s="287"/>
      <c r="W27" s="287"/>
      <c r="X27" s="287"/>
      <c r="Y27" s="282"/>
      <c r="Z27" s="222">
        <f t="shared" si="5"/>
        <v>1</v>
      </c>
      <c r="AA27" s="7"/>
      <c r="AB27" s="209">
        <f t="shared" si="13"/>
        <v>8</v>
      </c>
      <c r="AC27" s="157">
        <f t="shared" si="14"/>
        <v>8</v>
      </c>
      <c r="AD27" s="283">
        <f t="shared" si="22"/>
        <v>38</v>
      </c>
      <c r="AE27" s="120"/>
      <c r="AF27" s="284">
        <f t="shared" si="15"/>
        <v>1</v>
      </c>
      <c r="AG27" s="157">
        <f t="shared" si="6"/>
        <v>8</v>
      </c>
      <c r="AH27" s="170">
        <f t="shared" si="24"/>
        <v>1</v>
      </c>
      <c r="AI27" s="209">
        <f t="shared" si="24"/>
        <v>1</v>
      </c>
      <c r="AJ27" s="157">
        <f t="shared" si="24"/>
        <v>1</v>
      </c>
      <c r="AK27" s="208">
        <f t="shared" si="24"/>
        <v>1</v>
      </c>
      <c r="AL27" s="209">
        <f t="shared" si="7"/>
        <v>1</v>
      </c>
      <c r="AM27" s="207">
        <f t="shared" si="8"/>
        <v>1</v>
      </c>
      <c r="AN27" s="169">
        <f t="shared" si="25"/>
        <v>1</v>
      </c>
      <c r="AO27" s="171">
        <f t="shared" si="25"/>
        <v>1</v>
      </c>
      <c r="AP27" s="157">
        <f t="shared" si="9"/>
        <v>2</v>
      </c>
      <c r="AQ27" s="279">
        <f t="shared" si="18"/>
        <v>1</v>
      </c>
      <c r="AR27" s="279">
        <f t="shared" si="19"/>
        <v>3</v>
      </c>
      <c r="AS27" s="280">
        <f t="shared" si="20"/>
        <v>3</v>
      </c>
      <c r="AT27" s="279">
        <f t="shared" si="23"/>
        <v>0</v>
      </c>
      <c r="AU27" s="279">
        <f t="shared" si="21"/>
        <v>0</v>
      </c>
    </row>
    <row r="28" spans="2:47" ht="13.5" customHeight="1">
      <c r="B28" s="220" t="s">
        <v>182</v>
      </c>
      <c r="C28" s="293" t="s">
        <v>183</v>
      </c>
      <c r="D28" s="219">
        <f t="shared" si="0"/>
        <v>2</v>
      </c>
      <c r="E28" s="220" t="str">
        <f t="shared" si="1"/>
        <v>нет</v>
      </c>
      <c r="F28" s="221">
        <f t="shared" si="2"/>
        <v>0.39571428571428574</v>
      </c>
      <c r="G28" s="41"/>
      <c r="H28" s="42"/>
      <c r="I28" s="55"/>
      <c r="J28" s="41"/>
      <c r="K28" s="52"/>
      <c r="L28" s="161">
        <f t="shared" si="10"/>
        <v>2</v>
      </c>
      <c r="M28" s="221">
        <f t="shared" si="3"/>
        <v>0.95714285714285718</v>
      </c>
      <c r="N28" s="14"/>
      <c r="O28" s="6"/>
      <c r="P28" s="160">
        <f t="shared" si="11"/>
        <v>2</v>
      </c>
      <c r="Q28" s="161">
        <f t="shared" si="4"/>
        <v>2</v>
      </c>
      <c r="R28" s="162">
        <f t="shared" si="12"/>
        <v>2.7</v>
      </c>
      <c r="S28" s="41"/>
      <c r="T28" s="6"/>
      <c r="U28" s="6"/>
      <c r="V28" s="6"/>
      <c r="W28" s="6"/>
      <c r="X28" s="6"/>
      <c r="Y28" s="226"/>
      <c r="Z28" s="220">
        <f t="shared" si="5"/>
        <v>1</v>
      </c>
      <c r="AA28" s="5"/>
      <c r="AB28" s="163">
        <f t="shared" si="13"/>
        <v>8</v>
      </c>
      <c r="AC28" s="165">
        <f t="shared" si="14"/>
        <v>8</v>
      </c>
      <c r="AD28" s="227">
        <f t="shared" si="22"/>
        <v>38</v>
      </c>
      <c r="AE28" s="120"/>
      <c r="AF28" s="284">
        <f t="shared" si="15"/>
        <v>1</v>
      </c>
      <c r="AG28" s="165">
        <f t="shared" si="6"/>
        <v>8</v>
      </c>
      <c r="AH28" s="160">
        <f t="shared" si="24"/>
        <v>1</v>
      </c>
      <c r="AI28" s="163">
        <f t="shared" si="24"/>
        <v>1</v>
      </c>
      <c r="AJ28" s="165">
        <f t="shared" si="24"/>
        <v>1</v>
      </c>
      <c r="AK28" s="166">
        <f t="shared" si="24"/>
        <v>1</v>
      </c>
      <c r="AL28" s="163">
        <f t="shared" si="7"/>
        <v>1</v>
      </c>
      <c r="AM28" s="162">
        <f t="shared" si="8"/>
        <v>1</v>
      </c>
      <c r="AN28" s="164">
        <f t="shared" si="25"/>
        <v>1</v>
      </c>
      <c r="AO28" s="167">
        <f t="shared" si="25"/>
        <v>1</v>
      </c>
      <c r="AP28" s="165">
        <f t="shared" si="9"/>
        <v>2</v>
      </c>
      <c r="AQ28" s="279">
        <f t="shared" si="18"/>
        <v>1</v>
      </c>
      <c r="AR28" s="279">
        <f t="shared" si="19"/>
        <v>3</v>
      </c>
      <c r="AS28" s="280">
        <f t="shared" si="20"/>
        <v>3</v>
      </c>
      <c r="AT28" s="279">
        <f t="shared" si="23"/>
        <v>0</v>
      </c>
      <c r="AU28" s="279">
        <f t="shared" si="21"/>
        <v>0</v>
      </c>
    </row>
    <row r="29" spans="2:47" ht="13.5" customHeight="1">
      <c r="B29" s="222" t="s">
        <v>184</v>
      </c>
      <c r="C29" s="292" t="s">
        <v>185</v>
      </c>
      <c r="D29" s="216">
        <f t="shared" si="0"/>
        <v>2</v>
      </c>
      <c r="E29" s="222" t="str">
        <f t="shared" si="1"/>
        <v>нет</v>
      </c>
      <c r="F29" s="218">
        <f t="shared" si="2"/>
        <v>0.39571428571428574</v>
      </c>
      <c r="G29" s="39"/>
      <c r="H29" s="40"/>
      <c r="I29" s="54"/>
      <c r="J29" s="39"/>
      <c r="K29" s="54"/>
      <c r="L29" s="168">
        <f t="shared" si="10"/>
        <v>2</v>
      </c>
      <c r="M29" s="265">
        <f t="shared" si="3"/>
        <v>0.95714285714285718</v>
      </c>
      <c r="N29" s="286"/>
      <c r="O29" s="287"/>
      <c r="P29" s="266">
        <f t="shared" si="11"/>
        <v>2</v>
      </c>
      <c r="Q29" s="168">
        <f t="shared" si="4"/>
        <v>2</v>
      </c>
      <c r="R29" s="207">
        <f t="shared" si="12"/>
        <v>2.7</v>
      </c>
      <c r="S29" s="39"/>
      <c r="T29" s="287"/>
      <c r="U29" s="287"/>
      <c r="V29" s="287"/>
      <c r="W29" s="287"/>
      <c r="X29" s="287"/>
      <c r="Y29" s="282"/>
      <c r="Z29" s="222">
        <f t="shared" si="5"/>
        <v>1</v>
      </c>
      <c r="AA29" s="7"/>
      <c r="AB29" s="209">
        <f t="shared" si="13"/>
        <v>8</v>
      </c>
      <c r="AC29" s="157">
        <f t="shared" si="14"/>
        <v>8</v>
      </c>
      <c r="AD29" s="283">
        <f t="shared" si="22"/>
        <v>38</v>
      </c>
      <c r="AE29" s="120"/>
      <c r="AF29" s="284">
        <f t="shared" si="15"/>
        <v>1</v>
      </c>
      <c r="AG29" s="157">
        <f t="shared" si="6"/>
        <v>8</v>
      </c>
      <c r="AH29" s="170">
        <f t="shared" si="24"/>
        <v>1</v>
      </c>
      <c r="AI29" s="209">
        <f t="shared" si="24"/>
        <v>1</v>
      </c>
      <c r="AJ29" s="157">
        <f t="shared" si="24"/>
        <v>1</v>
      </c>
      <c r="AK29" s="208">
        <f t="shared" si="24"/>
        <v>1</v>
      </c>
      <c r="AL29" s="209">
        <f t="shared" si="7"/>
        <v>1</v>
      </c>
      <c r="AM29" s="207">
        <f t="shared" si="8"/>
        <v>1</v>
      </c>
      <c r="AN29" s="169">
        <f t="shared" si="25"/>
        <v>1</v>
      </c>
      <c r="AO29" s="171">
        <f t="shared" si="25"/>
        <v>1</v>
      </c>
      <c r="AP29" s="157">
        <f t="shared" si="9"/>
        <v>2</v>
      </c>
      <c r="AQ29" s="279">
        <f t="shared" si="18"/>
        <v>1</v>
      </c>
      <c r="AR29" s="279">
        <f t="shared" si="19"/>
        <v>3</v>
      </c>
      <c r="AS29" s="280">
        <f t="shared" si="20"/>
        <v>3</v>
      </c>
      <c r="AT29" s="279">
        <f t="shared" si="23"/>
        <v>0</v>
      </c>
      <c r="AU29" s="279">
        <f t="shared" si="21"/>
        <v>0</v>
      </c>
    </row>
    <row r="30" spans="2:47" ht="13.5" customHeight="1">
      <c r="B30" s="220" t="s">
        <v>186</v>
      </c>
      <c r="C30" s="293" t="s">
        <v>187</v>
      </c>
      <c r="D30" s="219">
        <f t="shared" si="0"/>
        <v>2</v>
      </c>
      <c r="E30" s="220" t="str">
        <f t="shared" si="1"/>
        <v>нет</v>
      </c>
      <c r="F30" s="221">
        <f t="shared" si="2"/>
        <v>0.39571428571428574</v>
      </c>
      <c r="G30" s="41"/>
      <c r="H30" s="42"/>
      <c r="I30" s="55"/>
      <c r="J30" s="41"/>
      <c r="K30" s="52"/>
      <c r="L30" s="161">
        <f t="shared" si="10"/>
        <v>2</v>
      </c>
      <c r="M30" s="221">
        <f t="shared" si="3"/>
        <v>0.95714285714285718</v>
      </c>
      <c r="N30" s="14"/>
      <c r="O30" s="6"/>
      <c r="P30" s="160">
        <f t="shared" si="11"/>
        <v>2</v>
      </c>
      <c r="Q30" s="161">
        <f t="shared" si="4"/>
        <v>2</v>
      </c>
      <c r="R30" s="162">
        <f t="shared" si="12"/>
        <v>2.7</v>
      </c>
      <c r="S30" s="41"/>
      <c r="T30" s="6"/>
      <c r="U30" s="6"/>
      <c r="V30" s="6"/>
      <c r="W30" s="6"/>
      <c r="X30" s="6"/>
      <c r="Y30" s="226"/>
      <c r="Z30" s="220">
        <f t="shared" si="5"/>
        <v>1</v>
      </c>
      <c r="AA30" s="5"/>
      <c r="AB30" s="163">
        <f t="shared" si="13"/>
        <v>8</v>
      </c>
      <c r="AC30" s="165">
        <f t="shared" si="14"/>
        <v>8</v>
      </c>
      <c r="AD30" s="227">
        <f t="shared" si="22"/>
        <v>38</v>
      </c>
      <c r="AE30" s="120"/>
      <c r="AF30" s="284">
        <f t="shared" si="15"/>
        <v>1</v>
      </c>
      <c r="AG30" s="165">
        <f t="shared" si="6"/>
        <v>8</v>
      </c>
      <c r="AH30" s="160">
        <f t="shared" si="24"/>
        <v>1</v>
      </c>
      <c r="AI30" s="163">
        <f t="shared" si="24"/>
        <v>1</v>
      </c>
      <c r="AJ30" s="165">
        <f t="shared" si="24"/>
        <v>1</v>
      </c>
      <c r="AK30" s="166">
        <f t="shared" si="24"/>
        <v>1</v>
      </c>
      <c r="AL30" s="163">
        <f t="shared" si="7"/>
        <v>1</v>
      </c>
      <c r="AM30" s="162">
        <f t="shared" si="8"/>
        <v>1</v>
      </c>
      <c r="AN30" s="164">
        <f t="shared" si="25"/>
        <v>1</v>
      </c>
      <c r="AO30" s="167">
        <f t="shared" si="25"/>
        <v>1</v>
      </c>
      <c r="AP30" s="165">
        <f t="shared" si="9"/>
        <v>2</v>
      </c>
      <c r="AQ30" s="279">
        <f t="shared" si="18"/>
        <v>1</v>
      </c>
      <c r="AR30" s="279">
        <f t="shared" si="19"/>
        <v>3</v>
      </c>
      <c r="AS30" s="280">
        <f t="shared" si="20"/>
        <v>3</v>
      </c>
      <c r="AT30" s="279">
        <f t="shared" si="23"/>
        <v>0</v>
      </c>
      <c r="AU30" s="279">
        <f t="shared" si="21"/>
        <v>0</v>
      </c>
    </row>
    <row r="31" spans="2:47" ht="13.5" customHeight="1">
      <c r="B31" s="48"/>
      <c r="C31" s="71"/>
      <c r="D31" s="219">
        <f t="shared" si="0"/>
        <v>2</v>
      </c>
      <c r="E31" s="220" t="str">
        <f t="shared" si="1"/>
        <v>нет</v>
      </c>
      <c r="F31" s="221">
        <f>(G31*G47+H31*H47+I31*I47+J31*J47+K31*K47+L31*L47+M31*M47)/AB62</f>
        <v>0.39571428571428574</v>
      </c>
      <c r="G31" s="39"/>
      <c r="H31" s="40"/>
      <c r="I31" s="54"/>
      <c r="J31" s="39"/>
      <c r="K31" s="54"/>
      <c r="L31" s="168">
        <f t="shared" si="10"/>
        <v>2</v>
      </c>
      <c r="M31" s="265">
        <f t="shared" si="3"/>
        <v>0.95714285714285718</v>
      </c>
      <c r="N31" s="286"/>
      <c r="O31" s="287"/>
      <c r="P31" s="266">
        <f t="shared" si="11"/>
        <v>2</v>
      </c>
      <c r="Q31" s="168">
        <f t="shared" si="4"/>
        <v>2</v>
      </c>
      <c r="R31" s="207">
        <f t="shared" si="12"/>
        <v>2.7</v>
      </c>
      <c r="S31" s="39"/>
      <c r="T31" s="287"/>
      <c r="U31" s="287"/>
      <c r="V31" s="287"/>
      <c r="W31" s="287"/>
      <c r="X31" s="287"/>
      <c r="Y31" s="282"/>
      <c r="Z31" s="222">
        <f t="shared" si="5"/>
        <v>1</v>
      </c>
      <c r="AA31" s="7"/>
      <c r="AB31" s="209">
        <f t="shared" si="13"/>
        <v>8</v>
      </c>
      <c r="AC31" s="157">
        <f t="shared" si="14"/>
        <v>8</v>
      </c>
      <c r="AD31" s="283">
        <f t="shared" si="22"/>
        <v>38</v>
      </c>
      <c r="AE31" s="228"/>
      <c r="AF31" s="284">
        <f t="shared" si="15"/>
        <v>1</v>
      </c>
      <c r="AG31" s="157">
        <f t="shared" si="6"/>
        <v>8</v>
      </c>
      <c r="AH31" s="170">
        <f t="shared" si="24"/>
        <v>1</v>
      </c>
      <c r="AI31" s="209">
        <f t="shared" si="24"/>
        <v>1</v>
      </c>
      <c r="AJ31" s="157">
        <f t="shared" si="24"/>
        <v>1</v>
      </c>
      <c r="AK31" s="208">
        <f t="shared" si="24"/>
        <v>1</v>
      </c>
      <c r="AL31" s="209">
        <f t="shared" si="7"/>
        <v>1</v>
      </c>
      <c r="AM31" s="207">
        <f t="shared" si="8"/>
        <v>1</v>
      </c>
      <c r="AN31" s="169">
        <f t="shared" si="25"/>
        <v>1</v>
      </c>
      <c r="AO31" s="171">
        <f t="shared" si="25"/>
        <v>1</v>
      </c>
      <c r="AP31" s="157">
        <f t="shared" si="9"/>
        <v>2</v>
      </c>
      <c r="AQ31" s="279">
        <f t="shared" si="18"/>
        <v>1</v>
      </c>
      <c r="AR31" s="279">
        <f t="shared" si="19"/>
        <v>3</v>
      </c>
      <c r="AS31" s="280">
        <f t="shared" si="20"/>
        <v>3</v>
      </c>
      <c r="AT31" s="279">
        <f t="shared" si="23"/>
        <v>0</v>
      </c>
      <c r="AU31" s="279">
        <f t="shared" si="21"/>
        <v>0</v>
      </c>
    </row>
    <row r="32" spans="2:47" ht="13.5" customHeight="1">
      <c r="B32" s="49"/>
      <c r="C32" s="72"/>
      <c r="D32" s="216">
        <f t="shared" si="0"/>
        <v>2</v>
      </c>
      <c r="E32" s="222" t="str">
        <f t="shared" si="1"/>
        <v>нет</v>
      </c>
      <c r="F32" s="218">
        <f>(G32*G48+H32*H48+I32*I48+J32*J48+K32*K48+L32*L48+M32*M48)/AB63</f>
        <v>0.39571428571428574</v>
      </c>
      <c r="G32" s="41"/>
      <c r="H32" s="42"/>
      <c r="I32" s="55"/>
      <c r="J32" s="41"/>
      <c r="K32" s="52"/>
      <c r="L32" s="161">
        <f t="shared" si="10"/>
        <v>2</v>
      </c>
      <c r="M32" s="221">
        <f t="shared" si="3"/>
        <v>0.95714285714285718</v>
      </c>
      <c r="N32" s="14"/>
      <c r="O32" s="6"/>
      <c r="P32" s="160">
        <f t="shared" si="11"/>
        <v>2</v>
      </c>
      <c r="Q32" s="161">
        <f t="shared" si="4"/>
        <v>2</v>
      </c>
      <c r="R32" s="162">
        <f t="shared" si="12"/>
        <v>2.7</v>
      </c>
      <c r="S32" s="41">
        <v>0</v>
      </c>
      <c r="T32" s="6"/>
      <c r="U32" s="6"/>
      <c r="V32" s="6"/>
      <c r="W32" s="6"/>
      <c r="X32" s="6"/>
      <c r="Y32" s="226"/>
      <c r="Z32" s="220">
        <f t="shared" si="5"/>
        <v>1</v>
      </c>
      <c r="AA32" s="5"/>
      <c r="AB32" s="163">
        <f t="shared" si="13"/>
        <v>8</v>
      </c>
      <c r="AC32" s="165">
        <f t="shared" si="14"/>
        <v>8</v>
      </c>
      <c r="AD32" s="227">
        <f t="shared" si="22"/>
        <v>38</v>
      </c>
      <c r="AE32" s="120"/>
      <c r="AF32" s="284">
        <f t="shared" si="15"/>
        <v>1</v>
      </c>
      <c r="AG32" s="165">
        <f t="shared" si="6"/>
        <v>8</v>
      </c>
      <c r="AH32" s="160">
        <f t="shared" si="24"/>
        <v>1</v>
      </c>
      <c r="AI32" s="163">
        <f t="shared" si="24"/>
        <v>1</v>
      </c>
      <c r="AJ32" s="165">
        <f t="shared" si="24"/>
        <v>1</v>
      </c>
      <c r="AK32" s="166">
        <f t="shared" si="24"/>
        <v>1</v>
      </c>
      <c r="AL32" s="163">
        <f t="shared" si="7"/>
        <v>1</v>
      </c>
      <c r="AM32" s="162">
        <f t="shared" si="8"/>
        <v>1</v>
      </c>
      <c r="AN32" s="164">
        <f t="shared" si="25"/>
        <v>1</v>
      </c>
      <c r="AO32" s="167">
        <f t="shared" si="25"/>
        <v>1</v>
      </c>
      <c r="AP32" s="165">
        <f t="shared" si="9"/>
        <v>2</v>
      </c>
      <c r="AQ32" s="279">
        <f t="shared" si="18"/>
        <v>1</v>
      </c>
      <c r="AR32" s="279">
        <f t="shared" si="19"/>
        <v>3</v>
      </c>
      <c r="AS32" s="280">
        <f t="shared" si="20"/>
        <v>3</v>
      </c>
      <c r="AT32" s="279">
        <f t="shared" si="23"/>
        <v>0</v>
      </c>
      <c r="AU32" s="279">
        <f t="shared" si="21"/>
        <v>0</v>
      </c>
    </row>
    <row r="33" spans="2:47" ht="6" customHeight="1" thickBot="1">
      <c r="B33" s="50"/>
      <c r="C33" s="73"/>
      <c r="D33" s="126"/>
      <c r="E33" s="127"/>
      <c r="F33" s="128"/>
      <c r="G33" s="43"/>
      <c r="H33" s="44"/>
      <c r="I33" s="85"/>
      <c r="J33" s="43"/>
      <c r="K33" s="85"/>
      <c r="L33" s="44"/>
      <c r="M33" s="77"/>
      <c r="N33" s="109"/>
      <c r="O33" s="110"/>
      <c r="P33" s="43"/>
      <c r="Q33" s="56"/>
      <c r="R33" s="229"/>
      <c r="S33" s="43"/>
      <c r="T33" s="13"/>
      <c r="U33" s="13"/>
      <c r="V33" s="13"/>
      <c r="W33" s="13"/>
      <c r="X33" s="13"/>
      <c r="Y33" s="230"/>
      <c r="Z33" s="231"/>
      <c r="AA33" s="12"/>
      <c r="AB33" s="13"/>
      <c r="AC33" s="81"/>
      <c r="AD33" s="227"/>
      <c r="AE33" s="228"/>
      <c r="AF33" s="284"/>
      <c r="AG33" s="81"/>
      <c r="AH33" s="43"/>
      <c r="AI33" s="13"/>
      <c r="AJ33" s="81"/>
      <c r="AK33" s="232"/>
      <c r="AL33" s="13"/>
      <c r="AM33" s="230"/>
      <c r="AN33" s="12"/>
      <c r="AO33" s="233"/>
      <c r="AP33" s="6"/>
      <c r="AQ33" s="281">
        <f t="shared" si="18"/>
        <v>0</v>
      </c>
      <c r="AR33" s="281">
        <f t="shared" si="19"/>
        <v>0</v>
      </c>
      <c r="AS33" s="205">
        <f t="shared" si="20"/>
        <v>0</v>
      </c>
      <c r="AT33" s="281">
        <f t="shared" si="23"/>
        <v>0</v>
      </c>
      <c r="AU33" s="281">
        <f t="shared" si="21"/>
        <v>0</v>
      </c>
    </row>
    <row r="34" spans="2:47" ht="16.5" thickBot="1">
      <c r="B34" s="8"/>
      <c r="C34" s="102">
        <f>SUM(N34:R34)</f>
        <v>7</v>
      </c>
      <c r="D34" s="130">
        <f>SUM(G34:M34)</f>
        <v>20</v>
      </c>
      <c r="E34" s="130"/>
      <c r="F34" s="131" t="s">
        <v>0</v>
      </c>
      <c r="G34" s="106">
        <v>3</v>
      </c>
      <c r="H34" s="107">
        <v>3</v>
      </c>
      <c r="I34" s="107">
        <v>3</v>
      </c>
      <c r="J34" s="107">
        <v>3</v>
      </c>
      <c r="K34" s="107">
        <v>3</v>
      </c>
      <c r="L34" s="108">
        <v>3</v>
      </c>
      <c r="M34" s="23">
        <v>2</v>
      </c>
      <c r="N34" s="10">
        <v>2</v>
      </c>
      <c r="O34" s="9">
        <v>2</v>
      </c>
      <c r="P34" s="9">
        <v>1</v>
      </c>
      <c r="Q34" s="9">
        <v>1</v>
      </c>
      <c r="R34" s="234">
        <v>1</v>
      </c>
      <c r="S34" s="25"/>
      <c r="T34" s="65"/>
      <c r="U34" s="65"/>
      <c r="V34" s="65"/>
      <c r="W34" s="65"/>
      <c r="X34" s="65"/>
      <c r="Y34" s="65"/>
      <c r="Z34" s="235">
        <f>SUM(Z7:Z33)</f>
        <v>26</v>
      </c>
      <c r="AA34" s="51">
        <f>SUM(AA7:AA33)</f>
        <v>0</v>
      </c>
      <c r="AB34" s="51">
        <f>SUM(AB7:AB33)</f>
        <v>208</v>
      </c>
      <c r="AC34" s="51">
        <f>SUM(AC7:AC33)</f>
        <v>208</v>
      </c>
      <c r="AF34" s="284"/>
      <c r="AG34" s="236">
        <f>SUM(AG7:AG33)</f>
        <v>208</v>
      </c>
      <c r="AH34" s="237">
        <f>SUM(AH7:AH33)</f>
        <v>26</v>
      </c>
      <c r="AI34" s="237">
        <f t="shared" ref="AI34:AO34" si="26">SUM(AI7:AI33)</f>
        <v>26</v>
      </c>
      <c r="AJ34" s="237">
        <f t="shared" si="26"/>
        <v>26</v>
      </c>
      <c r="AK34" s="237">
        <f t="shared" si="26"/>
        <v>26</v>
      </c>
      <c r="AL34" s="237">
        <f t="shared" si="26"/>
        <v>26</v>
      </c>
      <c r="AM34" s="237">
        <f t="shared" si="26"/>
        <v>26</v>
      </c>
      <c r="AN34" s="237">
        <f t="shared" si="26"/>
        <v>26</v>
      </c>
      <c r="AO34" s="237">
        <f t="shared" si="26"/>
        <v>26</v>
      </c>
      <c r="AP34" s="236">
        <f>SUM(AH34:AO34)</f>
        <v>208</v>
      </c>
      <c r="AQ34" s="281">
        <f t="shared" si="18"/>
        <v>0</v>
      </c>
      <c r="AR34" s="281">
        <f t="shared" si="19"/>
        <v>78</v>
      </c>
      <c r="AS34" s="205">
        <f t="shared" si="20"/>
        <v>78</v>
      </c>
      <c r="AT34" s="281">
        <f t="shared" si="23"/>
        <v>0</v>
      </c>
      <c r="AU34" s="281">
        <f t="shared" si="21"/>
        <v>0</v>
      </c>
    </row>
    <row r="35" spans="2:47" ht="16.5" customHeight="1" thickBot="1">
      <c r="B35" s="8"/>
      <c r="C35" s="102"/>
      <c r="D35" s="130"/>
      <c r="E35" s="130"/>
      <c r="F35" s="131"/>
      <c r="G35" s="106">
        <f>G34</f>
        <v>3</v>
      </c>
      <c r="H35" s="106">
        <f t="shared" ref="H35:R46" si="27">H34</f>
        <v>3</v>
      </c>
      <c r="I35" s="106">
        <f t="shared" si="27"/>
        <v>3</v>
      </c>
      <c r="J35" s="106">
        <f t="shared" si="27"/>
        <v>3</v>
      </c>
      <c r="K35" s="106">
        <f>K34</f>
        <v>3</v>
      </c>
      <c r="L35" s="106">
        <f t="shared" si="27"/>
        <v>3</v>
      </c>
      <c r="M35" s="106">
        <f t="shared" si="27"/>
        <v>2</v>
      </c>
      <c r="N35" s="106">
        <f t="shared" si="27"/>
        <v>2</v>
      </c>
      <c r="O35" s="106">
        <f t="shared" si="27"/>
        <v>2</v>
      </c>
      <c r="P35" s="106">
        <f t="shared" si="27"/>
        <v>1</v>
      </c>
      <c r="Q35" s="106">
        <f t="shared" si="27"/>
        <v>1</v>
      </c>
      <c r="R35" s="106">
        <f t="shared" si="27"/>
        <v>1</v>
      </c>
      <c r="T35" s="26"/>
      <c r="U35" s="26"/>
      <c r="V35" s="26"/>
      <c r="W35" s="26"/>
      <c r="X35" s="26"/>
      <c r="Y35" s="26"/>
      <c r="Z35" s="26">
        <f>C34</f>
        <v>7</v>
      </c>
      <c r="AA35" s="28"/>
      <c r="AB35" s="1">
        <f>D34</f>
        <v>20</v>
      </c>
      <c r="AD35" s="1">
        <f>AD33</f>
        <v>0</v>
      </c>
      <c r="AF35" s="284"/>
      <c r="AH35" s="68"/>
      <c r="AI35" s="68"/>
      <c r="AJ35" s="68"/>
      <c r="AK35" s="68"/>
      <c r="AL35" s="68"/>
      <c r="AQ35" s="281">
        <f t="shared" si="18"/>
        <v>0</v>
      </c>
      <c r="AR35" s="281">
        <f t="shared" si="19"/>
        <v>0</v>
      </c>
      <c r="AS35" s="205">
        <f t="shared" si="20"/>
        <v>0</v>
      </c>
      <c r="AT35" s="281">
        <f t="shared" si="23"/>
        <v>0</v>
      </c>
      <c r="AU35" s="281">
        <f t="shared" si="21"/>
        <v>0</v>
      </c>
    </row>
    <row r="36" spans="2:47" ht="15.75" hidden="1" customHeight="1">
      <c r="G36" s="26">
        <f>G35</f>
        <v>3</v>
      </c>
      <c r="H36" s="26">
        <f t="shared" si="27"/>
        <v>3</v>
      </c>
      <c r="I36" s="26">
        <f t="shared" si="27"/>
        <v>3</v>
      </c>
      <c r="J36" s="26">
        <f t="shared" si="27"/>
        <v>3</v>
      </c>
      <c r="K36" s="26">
        <f>K35</f>
        <v>3</v>
      </c>
      <c r="L36" s="26">
        <f t="shared" si="27"/>
        <v>3</v>
      </c>
      <c r="M36" s="26">
        <f t="shared" si="27"/>
        <v>2</v>
      </c>
      <c r="N36" s="26">
        <f t="shared" si="27"/>
        <v>2</v>
      </c>
      <c r="O36" s="26">
        <f t="shared" si="27"/>
        <v>2</v>
      </c>
      <c r="P36" s="26">
        <f t="shared" si="27"/>
        <v>1</v>
      </c>
      <c r="Q36" s="26">
        <f t="shared" si="27"/>
        <v>1</v>
      </c>
      <c r="R36" s="26">
        <f t="shared" si="27"/>
        <v>1</v>
      </c>
      <c r="T36" s="26"/>
      <c r="U36" s="26"/>
      <c r="V36" s="26"/>
      <c r="W36" s="26"/>
      <c r="X36" s="26"/>
      <c r="Y36" s="26"/>
      <c r="Z36" s="26">
        <f>Z35</f>
        <v>7</v>
      </c>
      <c r="AA36" s="28"/>
      <c r="AB36" s="1">
        <f>AB35</f>
        <v>20</v>
      </c>
      <c r="AD36" s="1">
        <f>AD34</f>
        <v>0</v>
      </c>
      <c r="AF36" s="284"/>
      <c r="AH36" s="68"/>
      <c r="AI36" s="68"/>
      <c r="AJ36" s="68"/>
      <c r="AK36" s="68"/>
      <c r="AL36" s="68"/>
      <c r="AM36" s="284"/>
      <c r="AN36" s="284"/>
      <c r="AQ36" s="281">
        <f t="shared" si="18"/>
        <v>0</v>
      </c>
      <c r="AR36" s="281">
        <f t="shared" si="19"/>
        <v>0</v>
      </c>
      <c r="AS36" s="205">
        <f t="shared" si="20"/>
        <v>0</v>
      </c>
      <c r="AT36" s="281">
        <f t="shared" si="23"/>
        <v>0</v>
      </c>
      <c r="AU36" s="281">
        <f t="shared" si="21"/>
        <v>0</v>
      </c>
    </row>
    <row r="37" spans="2:47" ht="15.75" hidden="1" customHeight="1">
      <c r="F37" s="134"/>
      <c r="G37" s="26">
        <f t="shared" ref="G37:R52" si="28">G36</f>
        <v>3</v>
      </c>
      <c r="H37" s="26">
        <f t="shared" si="27"/>
        <v>3</v>
      </c>
      <c r="I37" s="26">
        <f t="shared" si="27"/>
        <v>3</v>
      </c>
      <c r="J37" s="26">
        <f t="shared" si="27"/>
        <v>3</v>
      </c>
      <c r="K37" s="26">
        <f t="shared" si="27"/>
        <v>3</v>
      </c>
      <c r="L37" s="27">
        <f t="shared" si="27"/>
        <v>3</v>
      </c>
      <c r="M37" s="27">
        <f t="shared" si="27"/>
        <v>2</v>
      </c>
      <c r="N37" s="26">
        <f t="shared" si="27"/>
        <v>2</v>
      </c>
      <c r="O37" s="26">
        <f t="shared" si="27"/>
        <v>2</v>
      </c>
      <c r="P37" s="26">
        <f t="shared" si="27"/>
        <v>1</v>
      </c>
      <c r="Q37" s="26">
        <f t="shared" si="27"/>
        <v>1</v>
      </c>
      <c r="R37" s="26">
        <f t="shared" si="27"/>
        <v>1</v>
      </c>
      <c r="T37" s="26"/>
      <c r="U37" s="26"/>
      <c r="V37" s="26"/>
      <c r="W37" s="26"/>
      <c r="X37" s="26"/>
      <c r="Y37" s="26"/>
      <c r="Z37" s="26">
        <f t="shared" ref="Q37:Z52" si="29">Z36</f>
        <v>7</v>
      </c>
      <c r="AA37" s="28"/>
      <c r="AB37" s="1">
        <f t="shared" ref="AB37:AB63" si="30">AB36</f>
        <v>20</v>
      </c>
      <c r="AD37" s="1">
        <f t="shared" si="22"/>
        <v>0</v>
      </c>
      <c r="AF37" s="284"/>
      <c r="AH37" s="68"/>
      <c r="AI37" s="68"/>
      <c r="AJ37" s="68"/>
      <c r="AK37" s="68"/>
      <c r="AL37" s="284"/>
      <c r="AM37" s="284"/>
      <c r="AN37" s="284"/>
      <c r="AQ37" s="281">
        <f t="shared" si="18"/>
        <v>0</v>
      </c>
      <c r="AR37" s="281">
        <f t="shared" si="19"/>
        <v>0</v>
      </c>
      <c r="AS37" s="205">
        <f t="shared" si="20"/>
        <v>0</v>
      </c>
      <c r="AT37" s="281">
        <f t="shared" si="23"/>
        <v>0</v>
      </c>
      <c r="AU37" s="281">
        <f t="shared" si="21"/>
        <v>0</v>
      </c>
    </row>
    <row r="38" spans="2:47" ht="15.75" hidden="1" customHeight="1">
      <c r="F38" s="134"/>
      <c r="G38" s="26">
        <f t="shared" si="28"/>
        <v>3</v>
      </c>
      <c r="H38" s="26">
        <f t="shared" si="27"/>
        <v>3</v>
      </c>
      <c r="I38" s="26">
        <f t="shared" si="27"/>
        <v>3</v>
      </c>
      <c r="J38" s="26">
        <f t="shared" si="27"/>
        <v>3</v>
      </c>
      <c r="K38" s="26">
        <f t="shared" si="27"/>
        <v>3</v>
      </c>
      <c r="L38" s="27">
        <f t="shared" si="27"/>
        <v>3</v>
      </c>
      <c r="M38" s="27">
        <f t="shared" si="27"/>
        <v>2</v>
      </c>
      <c r="N38" s="26">
        <f t="shared" si="27"/>
        <v>2</v>
      </c>
      <c r="O38" s="26">
        <f t="shared" si="27"/>
        <v>2</v>
      </c>
      <c r="P38" s="26">
        <f t="shared" si="27"/>
        <v>1</v>
      </c>
      <c r="Q38" s="26">
        <f t="shared" si="29"/>
        <v>1</v>
      </c>
      <c r="R38" s="26">
        <f t="shared" si="29"/>
        <v>1</v>
      </c>
      <c r="T38" s="26"/>
      <c r="U38" s="26"/>
      <c r="V38" s="26"/>
      <c r="W38" s="26"/>
      <c r="X38" s="26"/>
      <c r="Y38" s="26"/>
      <c r="Z38" s="26">
        <f t="shared" si="29"/>
        <v>7</v>
      </c>
      <c r="AA38" s="28"/>
      <c r="AB38" s="1">
        <f t="shared" si="30"/>
        <v>20</v>
      </c>
      <c r="AD38" s="1">
        <f t="shared" si="22"/>
        <v>0</v>
      </c>
      <c r="AF38" s="284"/>
      <c r="AH38" s="68"/>
      <c r="AI38" s="68"/>
      <c r="AJ38" s="68"/>
      <c r="AK38" s="68"/>
      <c r="AL38" s="68"/>
      <c r="AM38" s="284"/>
      <c r="AN38" s="284"/>
      <c r="AQ38" s="281">
        <f t="shared" si="18"/>
        <v>0</v>
      </c>
      <c r="AR38" s="281">
        <f t="shared" si="19"/>
        <v>0</v>
      </c>
      <c r="AS38" s="205">
        <f t="shared" si="20"/>
        <v>0</v>
      </c>
      <c r="AT38" s="281">
        <f t="shared" si="23"/>
        <v>0</v>
      </c>
      <c r="AU38" s="281">
        <f t="shared" si="21"/>
        <v>0</v>
      </c>
    </row>
    <row r="39" spans="2:47" ht="15.75" hidden="1" customHeight="1">
      <c r="F39" s="134"/>
      <c r="G39" s="26">
        <f t="shared" si="28"/>
        <v>3</v>
      </c>
      <c r="H39" s="26">
        <f t="shared" si="27"/>
        <v>3</v>
      </c>
      <c r="I39" s="26">
        <f t="shared" si="27"/>
        <v>3</v>
      </c>
      <c r="J39" s="26">
        <f t="shared" si="27"/>
        <v>3</v>
      </c>
      <c r="K39" s="26">
        <f t="shared" si="27"/>
        <v>3</v>
      </c>
      <c r="L39" s="27">
        <f t="shared" si="27"/>
        <v>3</v>
      </c>
      <c r="M39" s="27">
        <f t="shared" si="27"/>
        <v>2</v>
      </c>
      <c r="N39" s="26">
        <f t="shared" si="27"/>
        <v>2</v>
      </c>
      <c r="O39" s="26">
        <f t="shared" si="27"/>
        <v>2</v>
      </c>
      <c r="P39" s="26">
        <f t="shared" si="27"/>
        <v>1</v>
      </c>
      <c r="Q39" s="26">
        <f t="shared" si="29"/>
        <v>1</v>
      </c>
      <c r="R39" s="26">
        <f t="shared" si="29"/>
        <v>1</v>
      </c>
      <c r="T39" s="26"/>
      <c r="U39" s="26"/>
      <c r="V39" s="26"/>
      <c r="W39" s="26"/>
      <c r="X39" s="26"/>
      <c r="Y39" s="26"/>
      <c r="Z39" s="26">
        <f t="shared" si="29"/>
        <v>7</v>
      </c>
      <c r="AA39" s="28"/>
      <c r="AB39" s="1">
        <f t="shared" si="30"/>
        <v>20</v>
      </c>
      <c r="AD39" s="1">
        <f t="shared" si="22"/>
        <v>0</v>
      </c>
      <c r="AF39" s="284"/>
      <c r="AH39" s="68"/>
      <c r="AI39" s="68"/>
      <c r="AJ39" s="68"/>
      <c r="AK39" s="68"/>
      <c r="AL39" s="68"/>
      <c r="AM39" s="284"/>
      <c r="AN39" s="284"/>
      <c r="AQ39" s="281">
        <f t="shared" si="18"/>
        <v>0</v>
      </c>
      <c r="AR39" s="281">
        <f t="shared" si="19"/>
        <v>0</v>
      </c>
      <c r="AS39" s="205">
        <f t="shared" si="20"/>
        <v>0</v>
      </c>
      <c r="AT39" s="281">
        <f t="shared" si="23"/>
        <v>0</v>
      </c>
      <c r="AU39" s="281">
        <f t="shared" si="21"/>
        <v>0</v>
      </c>
    </row>
    <row r="40" spans="2:47" ht="15.75" hidden="1" customHeight="1">
      <c r="F40" s="134"/>
      <c r="G40" s="26">
        <f t="shared" si="28"/>
        <v>3</v>
      </c>
      <c r="H40" s="26">
        <f t="shared" si="27"/>
        <v>3</v>
      </c>
      <c r="I40" s="26">
        <f t="shared" si="27"/>
        <v>3</v>
      </c>
      <c r="J40" s="26">
        <f t="shared" si="27"/>
        <v>3</v>
      </c>
      <c r="K40" s="26">
        <f t="shared" si="27"/>
        <v>3</v>
      </c>
      <c r="L40" s="27">
        <f t="shared" si="27"/>
        <v>3</v>
      </c>
      <c r="M40" s="27">
        <f t="shared" si="27"/>
        <v>2</v>
      </c>
      <c r="N40" s="26">
        <f t="shared" si="27"/>
        <v>2</v>
      </c>
      <c r="O40" s="26">
        <f t="shared" si="27"/>
        <v>2</v>
      </c>
      <c r="P40" s="26">
        <f t="shared" si="27"/>
        <v>1</v>
      </c>
      <c r="Q40" s="26">
        <f t="shared" si="29"/>
        <v>1</v>
      </c>
      <c r="R40" s="26">
        <f t="shared" si="29"/>
        <v>1</v>
      </c>
      <c r="T40" s="26"/>
      <c r="U40" s="26"/>
      <c r="V40" s="26"/>
      <c r="W40" s="26"/>
      <c r="X40" s="26"/>
      <c r="Y40" s="26"/>
      <c r="Z40" s="26">
        <f t="shared" si="29"/>
        <v>7</v>
      </c>
      <c r="AA40" s="28"/>
      <c r="AB40" s="1">
        <f t="shared" si="30"/>
        <v>20</v>
      </c>
      <c r="AD40" s="1">
        <f t="shared" si="22"/>
        <v>0</v>
      </c>
      <c r="AF40" s="284"/>
      <c r="AH40" s="68"/>
      <c r="AI40" s="68"/>
      <c r="AJ40" s="68"/>
      <c r="AK40" s="68"/>
      <c r="AL40" s="68"/>
      <c r="AM40" s="284"/>
      <c r="AN40" s="284"/>
      <c r="AQ40" s="281">
        <f t="shared" si="18"/>
        <v>0</v>
      </c>
      <c r="AR40" s="281">
        <f t="shared" si="19"/>
        <v>0</v>
      </c>
      <c r="AS40" s="205">
        <f t="shared" si="20"/>
        <v>0</v>
      </c>
      <c r="AT40" s="281">
        <f t="shared" si="23"/>
        <v>0</v>
      </c>
      <c r="AU40" s="281">
        <f t="shared" si="21"/>
        <v>0</v>
      </c>
    </row>
    <row r="41" spans="2:47" ht="15.75" hidden="1" customHeight="1">
      <c r="F41" s="134"/>
      <c r="G41" s="26">
        <f t="shared" si="28"/>
        <v>3</v>
      </c>
      <c r="H41" s="26">
        <f t="shared" si="27"/>
        <v>3</v>
      </c>
      <c r="I41" s="26">
        <f t="shared" si="27"/>
        <v>3</v>
      </c>
      <c r="J41" s="26">
        <f t="shared" si="27"/>
        <v>3</v>
      </c>
      <c r="K41" s="26">
        <f t="shared" si="27"/>
        <v>3</v>
      </c>
      <c r="L41" s="27">
        <f t="shared" si="27"/>
        <v>3</v>
      </c>
      <c r="M41" s="27">
        <f t="shared" si="27"/>
        <v>2</v>
      </c>
      <c r="N41" s="26">
        <f t="shared" si="27"/>
        <v>2</v>
      </c>
      <c r="O41" s="26">
        <f t="shared" si="27"/>
        <v>2</v>
      </c>
      <c r="P41" s="26">
        <f t="shared" si="27"/>
        <v>1</v>
      </c>
      <c r="Q41" s="26">
        <f t="shared" si="29"/>
        <v>1</v>
      </c>
      <c r="R41" s="26">
        <f t="shared" si="29"/>
        <v>1</v>
      </c>
      <c r="T41" s="26"/>
      <c r="U41" s="26"/>
      <c r="V41" s="26"/>
      <c r="W41" s="26"/>
      <c r="X41" s="26"/>
      <c r="Y41" s="26"/>
      <c r="Z41" s="26">
        <f t="shared" si="29"/>
        <v>7</v>
      </c>
      <c r="AA41" s="28"/>
      <c r="AB41" s="1">
        <f t="shared" si="30"/>
        <v>20</v>
      </c>
      <c r="AD41" s="1">
        <f t="shared" si="22"/>
        <v>0</v>
      </c>
      <c r="AF41" s="284"/>
      <c r="AH41" s="68"/>
      <c r="AI41" s="68"/>
      <c r="AJ41" s="68"/>
      <c r="AK41" s="68"/>
      <c r="AL41" s="68"/>
      <c r="AM41" s="284"/>
      <c r="AN41" s="284"/>
      <c r="AQ41" s="281">
        <f t="shared" si="18"/>
        <v>0</v>
      </c>
      <c r="AR41" s="281">
        <f t="shared" si="19"/>
        <v>0</v>
      </c>
      <c r="AS41" s="205">
        <f t="shared" si="20"/>
        <v>0</v>
      </c>
      <c r="AT41" s="281">
        <f t="shared" si="23"/>
        <v>0</v>
      </c>
      <c r="AU41" s="281">
        <f t="shared" si="21"/>
        <v>0</v>
      </c>
    </row>
    <row r="42" spans="2:47" ht="15.75" hidden="1" customHeight="1">
      <c r="F42" s="134"/>
      <c r="G42" s="26">
        <f t="shared" si="28"/>
        <v>3</v>
      </c>
      <c r="H42" s="26">
        <f t="shared" si="27"/>
        <v>3</v>
      </c>
      <c r="I42" s="26">
        <f t="shared" si="27"/>
        <v>3</v>
      </c>
      <c r="J42" s="26">
        <f t="shared" si="27"/>
        <v>3</v>
      </c>
      <c r="K42" s="26">
        <f t="shared" si="27"/>
        <v>3</v>
      </c>
      <c r="L42" s="27">
        <f t="shared" si="27"/>
        <v>3</v>
      </c>
      <c r="M42" s="27">
        <f t="shared" si="27"/>
        <v>2</v>
      </c>
      <c r="N42" s="26">
        <f t="shared" si="27"/>
        <v>2</v>
      </c>
      <c r="O42" s="26">
        <f t="shared" si="27"/>
        <v>2</v>
      </c>
      <c r="P42" s="26">
        <f t="shared" si="27"/>
        <v>1</v>
      </c>
      <c r="Q42" s="26">
        <f t="shared" si="29"/>
        <v>1</v>
      </c>
      <c r="R42" s="26">
        <f t="shared" si="29"/>
        <v>1</v>
      </c>
      <c r="T42" s="26"/>
      <c r="U42" s="26"/>
      <c r="V42" s="26"/>
      <c r="W42" s="26"/>
      <c r="X42" s="26"/>
      <c r="Y42" s="26"/>
      <c r="Z42" s="26">
        <f t="shared" si="29"/>
        <v>7</v>
      </c>
      <c r="AA42" s="28"/>
      <c r="AB42" s="1">
        <f t="shared" si="30"/>
        <v>20</v>
      </c>
      <c r="AD42" s="1">
        <f t="shared" si="22"/>
        <v>0</v>
      </c>
      <c r="AF42" s="284"/>
      <c r="AH42" s="68"/>
      <c r="AI42" s="68"/>
      <c r="AJ42" s="68"/>
      <c r="AK42" s="68"/>
      <c r="AL42" s="68"/>
      <c r="AM42" s="284"/>
      <c r="AN42" s="284"/>
      <c r="AQ42" s="281">
        <f t="shared" si="18"/>
        <v>0</v>
      </c>
      <c r="AR42" s="281">
        <f t="shared" si="19"/>
        <v>0</v>
      </c>
      <c r="AS42" s="205">
        <f t="shared" si="20"/>
        <v>0</v>
      </c>
      <c r="AT42" s="281">
        <f t="shared" si="23"/>
        <v>0</v>
      </c>
      <c r="AU42" s="281">
        <f t="shared" si="21"/>
        <v>0</v>
      </c>
    </row>
    <row r="43" spans="2:47" ht="15.75" hidden="1" customHeight="1">
      <c r="F43" s="134"/>
      <c r="G43" s="26">
        <f t="shared" si="28"/>
        <v>3</v>
      </c>
      <c r="H43" s="26">
        <f t="shared" si="27"/>
        <v>3</v>
      </c>
      <c r="I43" s="26">
        <f t="shared" si="27"/>
        <v>3</v>
      </c>
      <c r="J43" s="26">
        <f t="shared" si="27"/>
        <v>3</v>
      </c>
      <c r="K43" s="26">
        <f t="shared" si="27"/>
        <v>3</v>
      </c>
      <c r="L43" s="27">
        <f t="shared" si="27"/>
        <v>3</v>
      </c>
      <c r="M43" s="27">
        <f t="shared" si="27"/>
        <v>2</v>
      </c>
      <c r="N43" s="26">
        <f t="shared" si="27"/>
        <v>2</v>
      </c>
      <c r="O43" s="26">
        <f t="shared" si="27"/>
        <v>2</v>
      </c>
      <c r="P43" s="26">
        <f t="shared" si="27"/>
        <v>1</v>
      </c>
      <c r="Q43" s="26">
        <f t="shared" si="29"/>
        <v>1</v>
      </c>
      <c r="R43" s="26">
        <f t="shared" si="29"/>
        <v>1</v>
      </c>
      <c r="T43" s="26"/>
      <c r="U43" s="26"/>
      <c r="V43" s="26"/>
      <c r="W43" s="26"/>
      <c r="X43" s="26"/>
      <c r="Y43" s="26"/>
      <c r="Z43" s="26">
        <f t="shared" si="29"/>
        <v>7</v>
      </c>
      <c r="AA43" s="28"/>
      <c r="AB43" s="1">
        <f t="shared" si="30"/>
        <v>20</v>
      </c>
      <c r="AD43" s="1">
        <f t="shared" si="22"/>
        <v>0</v>
      </c>
      <c r="AF43" s="284"/>
      <c r="AH43" s="68"/>
      <c r="AI43" s="68"/>
      <c r="AJ43" s="68"/>
      <c r="AK43" s="68"/>
      <c r="AL43" s="68"/>
      <c r="AM43" s="284"/>
      <c r="AN43" s="284"/>
      <c r="AQ43" s="281">
        <f t="shared" si="18"/>
        <v>0</v>
      </c>
      <c r="AR43" s="281">
        <f t="shared" si="19"/>
        <v>0</v>
      </c>
      <c r="AS43" s="205">
        <f t="shared" si="20"/>
        <v>0</v>
      </c>
      <c r="AT43" s="281">
        <f t="shared" si="23"/>
        <v>0</v>
      </c>
      <c r="AU43" s="281">
        <f t="shared" si="21"/>
        <v>0</v>
      </c>
    </row>
    <row r="44" spans="2:47" ht="15.75" hidden="1" customHeight="1">
      <c r="F44" s="134"/>
      <c r="G44" s="26">
        <f t="shared" si="28"/>
        <v>3</v>
      </c>
      <c r="H44" s="26">
        <f t="shared" si="27"/>
        <v>3</v>
      </c>
      <c r="I44" s="26">
        <f t="shared" si="27"/>
        <v>3</v>
      </c>
      <c r="J44" s="26">
        <f t="shared" si="27"/>
        <v>3</v>
      </c>
      <c r="K44" s="26">
        <f t="shared" si="27"/>
        <v>3</v>
      </c>
      <c r="L44" s="27">
        <f t="shared" si="27"/>
        <v>3</v>
      </c>
      <c r="M44" s="27">
        <f t="shared" si="27"/>
        <v>2</v>
      </c>
      <c r="N44" s="26">
        <f t="shared" si="27"/>
        <v>2</v>
      </c>
      <c r="O44" s="26">
        <f t="shared" si="27"/>
        <v>2</v>
      </c>
      <c r="P44" s="26">
        <f t="shared" si="27"/>
        <v>1</v>
      </c>
      <c r="Q44" s="26">
        <f t="shared" si="29"/>
        <v>1</v>
      </c>
      <c r="R44" s="26">
        <f t="shared" si="29"/>
        <v>1</v>
      </c>
      <c r="T44" s="26"/>
      <c r="U44" s="26"/>
      <c r="V44" s="26"/>
      <c r="W44" s="26"/>
      <c r="X44" s="26"/>
      <c r="Y44" s="26"/>
      <c r="Z44" s="26">
        <f t="shared" si="29"/>
        <v>7</v>
      </c>
      <c r="AA44" s="28"/>
      <c r="AB44" s="1">
        <f t="shared" si="30"/>
        <v>20</v>
      </c>
      <c r="AD44" s="1">
        <f t="shared" si="22"/>
        <v>0</v>
      </c>
      <c r="AF44" s="284"/>
      <c r="AH44" s="68"/>
      <c r="AI44" s="68"/>
      <c r="AJ44" s="68"/>
      <c r="AK44" s="68"/>
      <c r="AL44" s="68"/>
      <c r="AM44" s="284"/>
      <c r="AN44" s="284"/>
      <c r="AQ44" s="281">
        <f t="shared" si="18"/>
        <v>0</v>
      </c>
      <c r="AR44" s="281">
        <f t="shared" si="19"/>
        <v>0</v>
      </c>
      <c r="AS44" s="205">
        <f t="shared" si="20"/>
        <v>0</v>
      </c>
      <c r="AT44" s="281">
        <f t="shared" si="23"/>
        <v>0</v>
      </c>
      <c r="AU44" s="281">
        <f t="shared" si="21"/>
        <v>0</v>
      </c>
    </row>
    <row r="45" spans="2:47" ht="15.75" hidden="1" customHeight="1">
      <c r="F45" s="134"/>
      <c r="G45" s="26">
        <f t="shared" si="28"/>
        <v>3</v>
      </c>
      <c r="H45" s="26">
        <f t="shared" si="27"/>
        <v>3</v>
      </c>
      <c r="I45" s="26">
        <f t="shared" si="27"/>
        <v>3</v>
      </c>
      <c r="J45" s="26">
        <f t="shared" si="27"/>
        <v>3</v>
      </c>
      <c r="K45" s="26">
        <f t="shared" si="27"/>
        <v>3</v>
      </c>
      <c r="L45" s="27">
        <f t="shared" si="27"/>
        <v>3</v>
      </c>
      <c r="M45" s="27">
        <f t="shared" si="27"/>
        <v>2</v>
      </c>
      <c r="N45" s="26">
        <f t="shared" si="27"/>
        <v>2</v>
      </c>
      <c r="O45" s="26">
        <f t="shared" si="27"/>
        <v>2</v>
      </c>
      <c r="P45" s="26">
        <f t="shared" si="27"/>
        <v>1</v>
      </c>
      <c r="Q45" s="26">
        <f t="shared" si="29"/>
        <v>1</v>
      </c>
      <c r="R45" s="26">
        <f t="shared" si="29"/>
        <v>1</v>
      </c>
      <c r="T45" s="26"/>
      <c r="U45" s="26"/>
      <c r="V45" s="26"/>
      <c r="W45" s="26"/>
      <c r="X45" s="26"/>
      <c r="Y45" s="26"/>
      <c r="Z45" s="26">
        <f t="shared" si="29"/>
        <v>7</v>
      </c>
      <c r="AA45" s="28"/>
      <c r="AB45" s="1">
        <f t="shared" si="30"/>
        <v>20</v>
      </c>
      <c r="AD45" s="1">
        <f t="shared" si="22"/>
        <v>0</v>
      </c>
      <c r="AF45" s="284"/>
      <c r="AH45" s="68"/>
      <c r="AI45" s="68"/>
      <c r="AJ45" s="68"/>
      <c r="AK45" s="68"/>
      <c r="AL45" s="68"/>
      <c r="AM45" s="284"/>
      <c r="AN45" s="284"/>
      <c r="AQ45" s="281">
        <f t="shared" si="18"/>
        <v>0</v>
      </c>
      <c r="AR45" s="281">
        <f t="shared" si="19"/>
        <v>0</v>
      </c>
      <c r="AS45" s="205">
        <f t="shared" si="20"/>
        <v>0</v>
      </c>
      <c r="AT45" s="281">
        <f t="shared" si="23"/>
        <v>0</v>
      </c>
      <c r="AU45" s="281">
        <f t="shared" si="21"/>
        <v>0</v>
      </c>
    </row>
    <row r="46" spans="2:47" ht="15.75" hidden="1" customHeight="1">
      <c r="F46" s="134"/>
      <c r="G46" s="26">
        <f t="shared" si="28"/>
        <v>3</v>
      </c>
      <c r="H46" s="26">
        <f t="shared" si="27"/>
        <v>3</v>
      </c>
      <c r="I46" s="26">
        <f t="shared" si="27"/>
        <v>3</v>
      </c>
      <c r="J46" s="26">
        <f t="shared" si="27"/>
        <v>3</v>
      </c>
      <c r="K46" s="26">
        <f t="shared" si="27"/>
        <v>3</v>
      </c>
      <c r="L46" s="27">
        <f t="shared" si="27"/>
        <v>3</v>
      </c>
      <c r="M46" s="27">
        <f t="shared" si="27"/>
        <v>2</v>
      </c>
      <c r="N46" s="26">
        <f t="shared" si="27"/>
        <v>2</v>
      </c>
      <c r="O46" s="26">
        <f t="shared" si="27"/>
        <v>2</v>
      </c>
      <c r="P46" s="26">
        <f t="shared" si="27"/>
        <v>1</v>
      </c>
      <c r="Q46" s="26">
        <f t="shared" si="29"/>
        <v>1</v>
      </c>
      <c r="R46" s="26">
        <f t="shared" si="29"/>
        <v>1</v>
      </c>
      <c r="T46" s="26"/>
      <c r="U46" s="26"/>
      <c r="V46" s="26"/>
      <c r="W46" s="26"/>
      <c r="X46" s="26"/>
      <c r="Y46" s="26"/>
      <c r="Z46" s="26">
        <f t="shared" si="29"/>
        <v>7</v>
      </c>
      <c r="AA46" s="28"/>
      <c r="AB46" s="1">
        <f t="shared" si="30"/>
        <v>20</v>
      </c>
      <c r="AD46" s="1">
        <f t="shared" si="22"/>
        <v>0</v>
      </c>
      <c r="AF46" s="284"/>
      <c r="AH46" s="68"/>
      <c r="AI46" s="68"/>
      <c r="AJ46" s="68"/>
      <c r="AK46" s="68"/>
      <c r="AL46" s="68"/>
      <c r="AM46" s="284"/>
      <c r="AN46" s="284"/>
      <c r="AQ46" s="281">
        <f t="shared" si="18"/>
        <v>0</v>
      </c>
      <c r="AR46" s="281">
        <f t="shared" si="19"/>
        <v>0</v>
      </c>
      <c r="AS46" s="205">
        <f t="shared" si="20"/>
        <v>0</v>
      </c>
      <c r="AT46" s="281">
        <f t="shared" si="23"/>
        <v>0</v>
      </c>
      <c r="AU46" s="281">
        <f t="shared" si="21"/>
        <v>0</v>
      </c>
    </row>
    <row r="47" spans="2:47" ht="15.75" hidden="1" customHeight="1">
      <c r="F47" s="134"/>
      <c r="G47" s="26">
        <f t="shared" si="28"/>
        <v>3</v>
      </c>
      <c r="H47" s="26">
        <f t="shared" si="28"/>
        <v>3</v>
      </c>
      <c r="I47" s="26">
        <f t="shared" si="28"/>
        <v>3</v>
      </c>
      <c r="J47" s="26">
        <f t="shared" si="28"/>
        <v>3</v>
      </c>
      <c r="K47" s="26">
        <f t="shared" si="28"/>
        <v>3</v>
      </c>
      <c r="L47" s="27">
        <f t="shared" si="28"/>
        <v>3</v>
      </c>
      <c r="M47" s="27">
        <f t="shared" si="28"/>
        <v>2</v>
      </c>
      <c r="N47" s="26">
        <f t="shared" si="28"/>
        <v>2</v>
      </c>
      <c r="O47" s="26">
        <f t="shared" si="28"/>
        <v>2</v>
      </c>
      <c r="P47" s="26">
        <f t="shared" si="28"/>
        <v>1</v>
      </c>
      <c r="Q47" s="26">
        <f t="shared" si="28"/>
        <v>1</v>
      </c>
      <c r="R47" s="26">
        <f t="shared" si="28"/>
        <v>1</v>
      </c>
      <c r="T47" s="26"/>
      <c r="U47" s="26"/>
      <c r="V47" s="26"/>
      <c r="W47" s="26"/>
      <c r="X47" s="26"/>
      <c r="Y47" s="26"/>
      <c r="Z47" s="26">
        <f t="shared" si="29"/>
        <v>7</v>
      </c>
      <c r="AA47" s="28"/>
      <c r="AB47" s="1">
        <f t="shared" si="30"/>
        <v>20</v>
      </c>
      <c r="AD47" s="1">
        <f t="shared" si="22"/>
        <v>0</v>
      </c>
      <c r="AF47" s="284"/>
      <c r="AH47" s="68"/>
      <c r="AI47" s="68"/>
      <c r="AJ47" s="68"/>
      <c r="AK47" s="68"/>
      <c r="AL47" s="68"/>
      <c r="AM47" s="284"/>
      <c r="AN47" s="284"/>
      <c r="AQ47" s="281">
        <f t="shared" si="18"/>
        <v>0</v>
      </c>
      <c r="AR47" s="281">
        <f t="shared" si="19"/>
        <v>0</v>
      </c>
      <c r="AS47" s="205">
        <f t="shared" si="20"/>
        <v>0</v>
      </c>
      <c r="AT47" s="281">
        <f t="shared" si="23"/>
        <v>0</v>
      </c>
      <c r="AU47" s="281">
        <f t="shared" si="21"/>
        <v>0</v>
      </c>
    </row>
    <row r="48" spans="2:47" ht="15.75" hidden="1" customHeight="1">
      <c r="F48" s="134"/>
      <c r="G48" s="26">
        <f t="shared" si="28"/>
        <v>3</v>
      </c>
      <c r="H48" s="26">
        <f t="shared" si="28"/>
        <v>3</v>
      </c>
      <c r="I48" s="26">
        <f t="shared" si="28"/>
        <v>3</v>
      </c>
      <c r="J48" s="26">
        <f t="shared" si="28"/>
        <v>3</v>
      </c>
      <c r="K48" s="26">
        <f t="shared" si="28"/>
        <v>3</v>
      </c>
      <c r="L48" s="27">
        <f t="shared" si="28"/>
        <v>3</v>
      </c>
      <c r="M48" s="27">
        <f t="shared" si="28"/>
        <v>2</v>
      </c>
      <c r="N48" s="26">
        <f t="shared" si="28"/>
        <v>2</v>
      </c>
      <c r="O48" s="26">
        <f t="shared" si="28"/>
        <v>2</v>
      </c>
      <c r="P48" s="26">
        <f t="shared" si="28"/>
        <v>1</v>
      </c>
      <c r="Q48" s="26">
        <f t="shared" si="28"/>
        <v>1</v>
      </c>
      <c r="R48" s="26">
        <f t="shared" si="28"/>
        <v>1</v>
      </c>
      <c r="T48" s="26"/>
      <c r="U48" s="26"/>
      <c r="V48" s="26"/>
      <c r="W48" s="26"/>
      <c r="X48" s="26"/>
      <c r="Y48" s="26"/>
      <c r="Z48" s="26">
        <f t="shared" si="29"/>
        <v>7</v>
      </c>
      <c r="AA48" s="28"/>
      <c r="AB48" s="1">
        <f t="shared" si="30"/>
        <v>20</v>
      </c>
      <c r="AD48" s="1">
        <f t="shared" si="22"/>
        <v>0</v>
      </c>
      <c r="AF48" s="284"/>
      <c r="AH48" s="68"/>
      <c r="AI48" s="68"/>
      <c r="AJ48" s="68"/>
      <c r="AK48" s="68"/>
      <c r="AL48" s="68"/>
      <c r="AM48" s="284"/>
      <c r="AN48" s="284"/>
      <c r="AQ48" s="281">
        <f t="shared" si="18"/>
        <v>0</v>
      </c>
      <c r="AR48" s="281">
        <f t="shared" si="19"/>
        <v>0</v>
      </c>
      <c r="AS48" s="205">
        <f t="shared" si="20"/>
        <v>0</v>
      </c>
      <c r="AT48" s="281">
        <f t="shared" si="23"/>
        <v>0</v>
      </c>
      <c r="AU48" s="281">
        <f t="shared" si="21"/>
        <v>0</v>
      </c>
    </row>
    <row r="49" spans="6:47" ht="15.75" hidden="1" customHeight="1">
      <c r="F49" s="134"/>
      <c r="G49" s="26">
        <f t="shared" si="28"/>
        <v>3</v>
      </c>
      <c r="H49" s="26">
        <f t="shared" si="28"/>
        <v>3</v>
      </c>
      <c r="I49" s="26">
        <f t="shared" si="28"/>
        <v>3</v>
      </c>
      <c r="J49" s="26">
        <f t="shared" si="28"/>
        <v>3</v>
      </c>
      <c r="K49" s="26">
        <f t="shared" si="28"/>
        <v>3</v>
      </c>
      <c r="L49" s="27">
        <f t="shared" si="28"/>
        <v>3</v>
      </c>
      <c r="M49" s="27">
        <f t="shared" si="28"/>
        <v>2</v>
      </c>
      <c r="N49" s="26">
        <f t="shared" si="28"/>
        <v>2</v>
      </c>
      <c r="O49" s="26">
        <f t="shared" si="28"/>
        <v>2</v>
      </c>
      <c r="P49" s="26">
        <f t="shared" si="28"/>
        <v>1</v>
      </c>
      <c r="Q49" s="26">
        <f t="shared" si="28"/>
        <v>1</v>
      </c>
      <c r="R49" s="26">
        <f t="shared" si="28"/>
        <v>1</v>
      </c>
      <c r="T49" s="26"/>
      <c r="U49" s="26"/>
      <c r="V49" s="26"/>
      <c r="W49" s="26"/>
      <c r="X49" s="26"/>
      <c r="Y49" s="26"/>
      <c r="Z49" s="26">
        <f t="shared" si="29"/>
        <v>7</v>
      </c>
      <c r="AA49" s="28"/>
      <c r="AB49" s="1">
        <f t="shared" si="30"/>
        <v>20</v>
      </c>
      <c r="AF49" s="284"/>
      <c r="AH49" s="68"/>
      <c r="AI49" s="68"/>
      <c r="AJ49" s="68"/>
      <c r="AK49" s="68"/>
      <c r="AL49" s="68"/>
      <c r="AM49" s="284"/>
      <c r="AN49" s="284"/>
      <c r="AQ49" s="281">
        <f t="shared" si="18"/>
        <v>0</v>
      </c>
      <c r="AR49" s="281">
        <f t="shared" si="19"/>
        <v>0</v>
      </c>
      <c r="AS49" s="205">
        <f t="shared" si="20"/>
        <v>0</v>
      </c>
      <c r="AT49" s="281">
        <f t="shared" si="23"/>
        <v>0</v>
      </c>
      <c r="AU49" s="281">
        <f t="shared" si="21"/>
        <v>0</v>
      </c>
    </row>
    <row r="50" spans="6:47" ht="15.75" hidden="1" customHeight="1">
      <c r="F50" s="134"/>
      <c r="G50" s="26">
        <f t="shared" si="28"/>
        <v>3</v>
      </c>
      <c r="H50" s="26">
        <f t="shared" si="28"/>
        <v>3</v>
      </c>
      <c r="I50" s="26">
        <f t="shared" si="28"/>
        <v>3</v>
      </c>
      <c r="J50" s="26">
        <f t="shared" si="28"/>
        <v>3</v>
      </c>
      <c r="K50" s="26">
        <f t="shared" si="28"/>
        <v>3</v>
      </c>
      <c r="L50" s="27">
        <f t="shared" si="28"/>
        <v>3</v>
      </c>
      <c r="M50" s="27">
        <f t="shared" si="28"/>
        <v>2</v>
      </c>
      <c r="N50" s="26">
        <f t="shared" si="28"/>
        <v>2</v>
      </c>
      <c r="O50" s="26">
        <f t="shared" si="28"/>
        <v>2</v>
      </c>
      <c r="P50" s="26">
        <f t="shared" si="28"/>
        <v>1</v>
      </c>
      <c r="Q50" s="26">
        <f t="shared" si="28"/>
        <v>1</v>
      </c>
      <c r="R50" s="26">
        <f t="shared" si="28"/>
        <v>1</v>
      </c>
      <c r="T50" s="26"/>
      <c r="U50" s="26"/>
      <c r="V50" s="26"/>
      <c r="W50" s="26"/>
      <c r="X50" s="26"/>
      <c r="Y50" s="26"/>
      <c r="Z50" s="26">
        <f t="shared" si="29"/>
        <v>7</v>
      </c>
      <c r="AA50" s="28"/>
      <c r="AB50" s="1">
        <f t="shared" si="30"/>
        <v>20</v>
      </c>
      <c r="AF50" s="284"/>
      <c r="AH50" s="68"/>
      <c r="AI50" s="68"/>
      <c r="AJ50" s="68"/>
      <c r="AK50" s="68"/>
      <c r="AL50" s="68"/>
      <c r="AM50" s="284"/>
      <c r="AN50" s="284"/>
      <c r="AQ50" s="281">
        <f t="shared" si="18"/>
        <v>0</v>
      </c>
      <c r="AR50" s="281">
        <f t="shared" si="19"/>
        <v>0</v>
      </c>
      <c r="AS50" s="205">
        <f t="shared" si="20"/>
        <v>0</v>
      </c>
      <c r="AT50" s="281">
        <f t="shared" si="23"/>
        <v>0</v>
      </c>
      <c r="AU50" s="281">
        <f t="shared" si="21"/>
        <v>0</v>
      </c>
    </row>
    <row r="51" spans="6:47" ht="15.75" hidden="1" customHeight="1">
      <c r="F51" s="134"/>
      <c r="G51" s="26">
        <f t="shared" si="28"/>
        <v>3</v>
      </c>
      <c r="H51" s="26">
        <f t="shared" si="28"/>
        <v>3</v>
      </c>
      <c r="I51" s="26">
        <f t="shared" si="28"/>
        <v>3</v>
      </c>
      <c r="J51" s="26">
        <f t="shared" si="28"/>
        <v>3</v>
      </c>
      <c r="K51" s="26">
        <f t="shared" si="28"/>
        <v>3</v>
      </c>
      <c r="L51" s="27">
        <f t="shared" si="28"/>
        <v>3</v>
      </c>
      <c r="M51" s="27">
        <f t="shared" si="28"/>
        <v>2</v>
      </c>
      <c r="N51" s="26">
        <f t="shared" si="28"/>
        <v>2</v>
      </c>
      <c r="O51" s="26">
        <f t="shared" si="28"/>
        <v>2</v>
      </c>
      <c r="P51" s="26">
        <f t="shared" si="28"/>
        <v>1</v>
      </c>
      <c r="Q51" s="26">
        <f t="shared" si="28"/>
        <v>1</v>
      </c>
      <c r="R51" s="26">
        <f t="shared" si="28"/>
        <v>1</v>
      </c>
      <c r="T51" s="26"/>
      <c r="U51" s="26"/>
      <c r="V51" s="26"/>
      <c r="W51" s="26"/>
      <c r="X51" s="26"/>
      <c r="Y51" s="26"/>
      <c r="Z51" s="26">
        <f t="shared" si="29"/>
        <v>7</v>
      </c>
      <c r="AA51" s="28"/>
      <c r="AB51" s="1">
        <f t="shared" si="30"/>
        <v>20</v>
      </c>
      <c r="AF51" s="284"/>
      <c r="AH51" s="68"/>
      <c r="AI51" s="68"/>
      <c r="AJ51" s="68"/>
      <c r="AK51" s="68"/>
      <c r="AL51" s="68"/>
      <c r="AM51" s="284"/>
      <c r="AN51" s="284"/>
      <c r="AQ51" s="281">
        <f t="shared" si="18"/>
        <v>0</v>
      </c>
      <c r="AR51" s="281">
        <f t="shared" si="19"/>
        <v>0</v>
      </c>
      <c r="AS51" s="205">
        <f t="shared" si="20"/>
        <v>0</v>
      </c>
      <c r="AT51" s="281">
        <f t="shared" si="23"/>
        <v>0</v>
      </c>
      <c r="AU51" s="281">
        <f t="shared" si="21"/>
        <v>0</v>
      </c>
    </row>
    <row r="52" spans="6:47" ht="15.75" hidden="1" customHeight="1">
      <c r="F52" s="134"/>
      <c r="G52" s="26">
        <f t="shared" si="28"/>
        <v>3</v>
      </c>
      <c r="H52" s="26">
        <f t="shared" si="28"/>
        <v>3</v>
      </c>
      <c r="I52" s="26">
        <f t="shared" si="28"/>
        <v>3</v>
      </c>
      <c r="J52" s="26">
        <f t="shared" si="28"/>
        <v>3</v>
      </c>
      <c r="K52" s="26">
        <f t="shared" si="28"/>
        <v>3</v>
      </c>
      <c r="L52" s="27">
        <f t="shared" si="28"/>
        <v>3</v>
      </c>
      <c r="M52" s="27">
        <f t="shared" si="28"/>
        <v>2</v>
      </c>
      <c r="N52" s="26">
        <f t="shared" si="28"/>
        <v>2</v>
      </c>
      <c r="O52" s="26">
        <f t="shared" si="28"/>
        <v>2</v>
      </c>
      <c r="P52" s="26">
        <f t="shared" si="28"/>
        <v>1</v>
      </c>
      <c r="Q52" s="26">
        <f t="shared" si="28"/>
        <v>1</v>
      </c>
      <c r="R52" s="26">
        <f t="shared" si="28"/>
        <v>1</v>
      </c>
      <c r="T52" s="26"/>
      <c r="U52" s="26"/>
      <c r="V52" s="26"/>
      <c r="W52" s="26"/>
      <c r="X52" s="26"/>
      <c r="Y52" s="26"/>
      <c r="Z52" s="26">
        <f t="shared" si="29"/>
        <v>7</v>
      </c>
      <c r="AA52" s="28"/>
      <c r="AB52" s="1">
        <f t="shared" si="30"/>
        <v>20</v>
      </c>
      <c r="AF52" s="284"/>
      <c r="AH52" s="68"/>
      <c r="AI52" s="68"/>
      <c r="AJ52" s="68"/>
      <c r="AK52" s="68"/>
      <c r="AL52" s="68"/>
      <c r="AM52" s="284"/>
      <c r="AN52" s="284"/>
      <c r="AQ52" s="281">
        <f t="shared" si="18"/>
        <v>0</v>
      </c>
      <c r="AR52" s="281">
        <f t="shared" si="19"/>
        <v>0</v>
      </c>
      <c r="AS52" s="205">
        <f t="shared" si="20"/>
        <v>0</v>
      </c>
      <c r="AT52" s="281">
        <f t="shared" si="23"/>
        <v>0</v>
      </c>
      <c r="AU52" s="281">
        <f t="shared" si="21"/>
        <v>0</v>
      </c>
    </row>
    <row r="53" spans="6:47" ht="15.75" hidden="1" customHeight="1">
      <c r="F53" s="134"/>
      <c r="G53" s="26">
        <f t="shared" ref="G53:R63" si="31">G52</f>
        <v>3</v>
      </c>
      <c r="H53" s="26">
        <f t="shared" si="31"/>
        <v>3</v>
      </c>
      <c r="I53" s="26">
        <f t="shared" si="31"/>
        <v>3</v>
      </c>
      <c r="J53" s="26">
        <f t="shared" si="31"/>
        <v>3</v>
      </c>
      <c r="K53" s="26">
        <f t="shared" si="31"/>
        <v>3</v>
      </c>
      <c r="L53" s="27">
        <f t="shared" si="31"/>
        <v>3</v>
      </c>
      <c r="M53" s="27">
        <f t="shared" si="31"/>
        <v>2</v>
      </c>
      <c r="N53" s="26">
        <f t="shared" si="31"/>
        <v>2</v>
      </c>
      <c r="O53" s="26">
        <f t="shared" si="31"/>
        <v>2</v>
      </c>
      <c r="P53" s="26">
        <f t="shared" si="31"/>
        <v>1</v>
      </c>
      <c r="Q53" s="26">
        <f t="shared" si="31"/>
        <v>1</v>
      </c>
      <c r="R53" s="26">
        <f t="shared" si="31"/>
        <v>1</v>
      </c>
      <c r="T53" s="26"/>
      <c r="U53" s="26"/>
      <c r="V53" s="26"/>
      <c r="W53" s="26"/>
      <c r="X53" s="26"/>
      <c r="Y53" s="26"/>
      <c r="Z53" s="26">
        <f t="shared" ref="Z53:Z61" si="32">Z52</f>
        <v>7</v>
      </c>
      <c r="AA53" s="28"/>
      <c r="AB53" s="1">
        <f t="shared" si="30"/>
        <v>20</v>
      </c>
      <c r="AF53" s="284"/>
      <c r="AH53" s="68"/>
      <c r="AI53" s="68"/>
      <c r="AJ53" s="68"/>
      <c r="AK53" s="68"/>
      <c r="AL53" s="68"/>
      <c r="AM53" s="284"/>
      <c r="AN53" s="284"/>
      <c r="AQ53" s="281">
        <f t="shared" si="18"/>
        <v>0</v>
      </c>
      <c r="AR53" s="281">
        <f t="shared" si="19"/>
        <v>0</v>
      </c>
      <c r="AS53" s="205">
        <f t="shared" si="20"/>
        <v>0</v>
      </c>
      <c r="AT53" s="281">
        <f t="shared" si="23"/>
        <v>0</v>
      </c>
      <c r="AU53" s="281">
        <f t="shared" si="21"/>
        <v>0</v>
      </c>
    </row>
    <row r="54" spans="6:47" ht="15.75" hidden="1" customHeight="1">
      <c r="F54" s="134"/>
      <c r="G54" s="26">
        <f t="shared" si="31"/>
        <v>3</v>
      </c>
      <c r="H54" s="26">
        <f t="shared" si="31"/>
        <v>3</v>
      </c>
      <c r="I54" s="26">
        <f t="shared" si="31"/>
        <v>3</v>
      </c>
      <c r="J54" s="26">
        <f t="shared" si="31"/>
        <v>3</v>
      </c>
      <c r="K54" s="26">
        <f t="shared" si="31"/>
        <v>3</v>
      </c>
      <c r="L54" s="27">
        <f t="shared" si="31"/>
        <v>3</v>
      </c>
      <c r="M54" s="27">
        <f t="shared" si="31"/>
        <v>2</v>
      </c>
      <c r="N54" s="26">
        <f t="shared" si="31"/>
        <v>2</v>
      </c>
      <c r="O54" s="26">
        <f t="shared" si="31"/>
        <v>2</v>
      </c>
      <c r="P54" s="26">
        <f t="shared" si="31"/>
        <v>1</v>
      </c>
      <c r="Q54" s="26">
        <f t="shared" si="31"/>
        <v>1</v>
      </c>
      <c r="R54" s="26">
        <f t="shared" si="31"/>
        <v>1</v>
      </c>
      <c r="T54" s="26"/>
      <c r="U54" s="26"/>
      <c r="V54" s="26"/>
      <c r="W54" s="26"/>
      <c r="X54" s="26"/>
      <c r="Y54" s="26"/>
      <c r="Z54" s="26">
        <f t="shared" si="32"/>
        <v>7</v>
      </c>
      <c r="AA54" s="28"/>
      <c r="AB54" s="1">
        <f t="shared" si="30"/>
        <v>20</v>
      </c>
      <c r="AF54" s="284"/>
      <c r="AH54" s="68"/>
      <c r="AI54" s="68"/>
      <c r="AJ54" s="68"/>
      <c r="AK54" s="68"/>
      <c r="AL54" s="68"/>
      <c r="AM54" s="284"/>
      <c r="AN54" s="284"/>
      <c r="AQ54" s="281">
        <f t="shared" si="18"/>
        <v>0</v>
      </c>
      <c r="AR54" s="281">
        <f t="shared" si="19"/>
        <v>0</v>
      </c>
      <c r="AS54" s="205">
        <f t="shared" si="20"/>
        <v>0</v>
      </c>
      <c r="AT54" s="281">
        <f t="shared" si="23"/>
        <v>0</v>
      </c>
      <c r="AU54" s="281">
        <f t="shared" si="21"/>
        <v>0</v>
      </c>
    </row>
    <row r="55" spans="6:47" ht="15.75" hidden="1" customHeight="1">
      <c r="F55" s="134"/>
      <c r="G55" s="26">
        <f t="shared" si="31"/>
        <v>3</v>
      </c>
      <c r="H55" s="26">
        <f t="shared" si="31"/>
        <v>3</v>
      </c>
      <c r="I55" s="26">
        <f t="shared" si="31"/>
        <v>3</v>
      </c>
      <c r="J55" s="26">
        <f t="shared" si="31"/>
        <v>3</v>
      </c>
      <c r="K55" s="26">
        <f t="shared" si="31"/>
        <v>3</v>
      </c>
      <c r="L55" s="27">
        <f t="shared" si="31"/>
        <v>3</v>
      </c>
      <c r="M55" s="27">
        <f t="shared" si="31"/>
        <v>2</v>
      </c>
      <c r="N55" s="26">
        <f t="shared" si="31"/>
        <v>2</v>
      </c>
      <c r="O55" s="26">
        <f t="shared" si="31"/>
        <v>2</v>
      </c>
      <c r="P55" s="26">
        <f t="shared" si="31"/>
        <v>1</v>
      </c>
      <c r="Q55" s="26">
        <f t="shared" si="31"/>
        <v>1</v>
      </c>
      <c r="R55" s="26">
        <f t="shared" si="31"/>
        <v>1</v>
      </c>
      <c r="T55" s="26"/>
      <c r="U55" s="26"/>
      <c r="V55" s="26"/>
      <c r="W55" s="26"/>
      <c r="X55" s="26"/>
      <c r="Y55" s="26"/>
      <c r="Z55" s="26">
        <f t="shared" si="32"/>
        <v>7</v>
      </c>
      <c r="AA55" s="28"/>
      <c r="AB55" s="1">
        <f t="shared" si="30"/>
        <v>20</v>
      </c>
      <c r="AF55" s="284"/>
      <c r="AH55" s="68"/>
      <c r="AI55" s="68"/>
      <c r="AJ55" s="68"/>
      <c r="AK55" s="68"/>
      <c r="AL55" s="68"/>
      <c r="AM55" s="284"/>
      <c r="AN55" s="284"/>
      <c r="AQ55" s="281">
        <f t="shared" si="18"/>
        <v>0</v>
      </c>
      <c r="AR55" s="281">
        <f t="shared" si="19"/>
        <v>0</v>
      </c>
      <c r="AS55" s="205">
        <f t="shared" si="20"/>
        <v>0</v>
      </c>
      <c r="AT55" s="281">
        <f t="shared" si="23"/>
        <v>0</v>
      </c>
      <c r="AU55" s="281">
        <f t="shared" si="21"/>
        <v>0</v>
      </c>
    </row>
    <row r="56" spans="6:47" ht="15.75" hidden="1" customHeight="1">
      <c r="F56" s="134"/>
      <c r="G56" s="26">
        <f t="shared" si="31"/>
        <v>3</v>
      </c>
      <c r="H56" s="26">
        <f t="shared" si="31"/>
        <v>3</v>
      </c>
      <c r="I56" s="26">
        <f t="shared" si="31"/>
        <v>3</v>
      </c>
      <c r="J56" s="26">
        <f t="shared" si="31"/>
        <v>3</v>
      </c>
      <c r="K56" s="26">
        <f t="shared" si="31"/>
        <v>3</v>
      </c>
      <c r="L56" s="27">
        <f t="shared" si="31"/>
        <v>3</v>
      </c>
      <c r="M56" s="27">
        <f t="shared" si="31"/>
        <v>2</v>
      </c>
      <c r="N56" s="26">
        <f t="shared" si="31"/>
        <v>2</v>
      </c>
      <c r="O56" s="26">
        <f t="shared" si="31"/>
        <v>2</v>
      </c>
      <c r="P56" s="26">
        <f t="shared" si="31"/>
        <v>1</v>
      </c>
      <c r="Q56" s="26">
        <f t="shared" si="31"/>
        <v>1</v>
      </c>
      <c r="R56" s="26">
        <f t="shared" si="31"/>
        <v>1</v>
      </c>
      <c r="T56" s="26"/>
      <c r="U56" s="26"/>
      <c r="V56" s="26"/>
      <c r="W56" s="26"/>
      <c r="X56" s="26"/>
      <c r="Y56" s="26"/>
      <c r="Z56" s="26">
        <f t="shared" si="32"/>
        <v>7</v>
      </c>
      <c r="AA56" s="28"/>
      <c r="AB56" s="1">
        <f t="shared" si="30"/>
        <v>20</v>
      </c>
      <c r="AF56" s="284"/>
      <c r="AH56" s="68"/>
      <c r="AI56" s="68"/>
      <c r="AJ56" s="68"/>
      <c r="AK56" s="68"/>
      <c r="AL56" s="68"/>
      <c r="AM56" s="284"/>
      <c r="AN56" s="284"/>
      <c r="AQ56" s="281">
        <f t="shared" si="18"/>
        <v>0</v>
      </c>
      <c r="AR56" s="281">
        <f t="shared" si="19"/>
        <v>0</v>
      </c>
      <c r="AS56" s="205">
        <f t="shared" si="20"/>
        <v>0</v>
      </c>
      <c r="AT56" s="281">
        <f t="shared" si="23"/>
        <v>0</v>
      </c>
      <c r="AU56" s="281">
        <f t="shared" si="21"/>
        <v>0</v>
      </c>
    </row>
    <row r="57" spans="6:47" ht="15.75" hidden="1" customHeight="1">
      <c r="F57" s="134"/>
      <c r="G57" s="26">
        <f t="shared" si="31"/>
        <v>3</v>
      </c>
      <c r="H57" s="26">
        <f t="shared" si="31"/>
        <v>3</v>
      </c>
      <c r="I57" s="26">
        <f t="shared" si="31"/>
        <v>3</v>
      </c>
      <c r="J57" s="26">
        <f t="shared" si="31"/>
        <v>3</v>
      </c>
      <c r="K57" s="26">
        <f t="shared" si="31"/>
        <v>3</v>
      </c>
      <c r="L57" s="27">
        <f t="shared" si="31"/>
        <v>3</v>
      </c>
      <c r="M57" s="27">
        <f t="shared" si="31"/>
        <v>2</v>
      </c>
      <c r="N57" s="26">
        <f t="shared" si="31"/>
        <v>2</v>
      </c>
      <c r="O57" s="26">
        <f t="shared" si="31"/>
        <v>2</v>
      </c>
      <c r="P57" s="26">
        <f t="shared" si="31"/>
        <v>1</v>
      </c>
      <c r="Q57" s="26">
        <f t="shared" si="31"/>
        <v>1</v>
      </c>
      <c r="R57" s="26">
        <f t="shared" si="31"/>
        <v>1</v>
      </c>
      <c r="T57" s="26"/>
      <c r="U57" s="26"/>
      <c r="V57" s="26"/>
      <c r="W57" s="26"/>
      <c r="X57" s="26"/>
      <c r="Y57" s="26"/>
      <c r="Z57" s="26">
        <f t="shared" si="32"/>
        <v>7</v>
      </c>
      <c r="AA57" s="28"/>
      <c r="AB57" s="1">
        <f t="shared" si="30"/>
        <v>20</v>
      </c>
      <c r="AF57" s="284"/>
      <c r="AH57" s="68"/>
      <c r="AI57" s="68"/>
      <c r="AJ57" s="68"/>
      <c r="AK57" s="68"/>
      <c r="AL57" s="68"/>
      <c r="AM57" s="284"/>
      <c r="AN57" s="284"/>
      <c r="AQ57" s="281">
        <f t="shared" si="18"/>
        <v>0</v>
      </c>
      <c r="AR57" s="281">
        <f t="shared" si="19"/>
        <v>0</v>
      </c>
      <c r="AS57" s="205">
        <f t="shared" si="20"/>
        <v>0</v>
      </c>
      <c r="AT57" s="281">
        <f t="shared" si="23"/>
        <v>0</v>
      </c>
      <c r="AU57" s="281">
        <f t="shared" si="21"/>
        <v>0</v>
      </c>
    </row>
    <row r="58" spans="6:47" ht="15.75" hidden="1" customHeight="1">
      <c r="F58" s="134"/>
      <c r="G58" s="26">
        <f t="shared" si="31"/>
        <v>3</v>
      </c>
      <c r="H58" s="26">
        <f t="shared" si="31"/>
        <v>3</v>
      </c>
      <c r="I58" s="26">
        <f t="shared" si="31"/>
        <v>3</v>
      </c>
      <c r="J58" s="26">
        <f t="shared" si="31"/>
        <v>3</v>
      </c>
      <c r="K58" s="26">
        <f t="shared" si="31"/>
        <v>3</v>
      </c>
      <c r="L58" s="27">
        <f t="shared" si="31"/>
        <v>3</v>
      </c>
      <c r="M58" s="27">
        <f t="shared" si="31"/>
        <v>2</v>
      </c>
      <c r="N58" s="26">
        <f t="shared" si="31"/>
        <v>2</v>
      </c>
      <c r="O58" s="26">
        <f t="shared" si="31"/>
        <v>2</v>
      </c>
      <c r="P58" s="26">
        <f t="shared" si="31"/>
        <v>1</v>
      </c>
      <c r="Q58" s="26">
        <f t="shared" si="31"/>
        <v>1</v>
      </c>
      <c r="R58" s="26">
        <f t="shared" si="31"/>
        <v>1</v>
      </c>
      <c r="T58" s="26"/>
      <c r="U58" s="26"/>
      <c r="V58" s="26"/>
      <c r="W58" s="26"/>
      <c r="X58" s="26"/>
      <c r="Y58" s="26"/>
      <c r="Z58" s="26">
        <f t="shared" si="32"/>
        <v>7</v>
      </c>
      <c r="AA58" s="28"/>
      <c r="AB58" s="1">
        <f t="shared" si="30"/>
        <v>20</v>
      </c>
      <c r="AF58" s="284"/>
      <c r="AH58" s="68"/>
      <c r="AI58" s="68"/>
      <c r="AJ58" s="68"/>
      <c r="AK58" s="68"/>
      <c r="AL58" s="68"/>
      <c r="AM58" s="284"/>
      <c r="AN58" s="284"/>
      <c r="AQ58" s="281">
        <f t="shared" si="18"/>
        <v>0</v>
      </c>
      <c r="AR58" s="281">
        <f t="shared" si="19"/>
        <v>0</v>
      </c>
      <c r="AS58" s="205">
        <f t="shared" si="20"/>
        <v>0</v>
      </c>
      <c r="AT58" s="281">
        <f t="shared" si="23"/>
        <v>0</v>
      </c>
      <c r="AU58" s="281">
        <f t="shared" si="21"/>
        <v>0</v>
      </c>
    </row>
    <row r="59" spans="6:47" ht="15.75" hidden="1" customHeight="1">
      <c r="F59" s="134"/>
      <c r="G59" s="26">
        <f t="shared" si="31"/>
        <v>3</v>
      </c>
      <c r="H59" s="26">
        <f t="shared" si="31"/>
        <v>3</v>
      </c>
      <c r="I59" s="26">
        <f t="shared" si="31"/>
        <v>3</v>
      </c>
      <c r="J59" s="26">
        <f t="shared" si="31"/>
        <v>3</v>
      </c>
      <c r="K59" s="26">
        <f t="shared" si="31"/>
        <v>3</v>
      </c>
      <c r="L59" s="27">
        <f t="shared" si="31"/>
        <v>3</v>
      </c>
      <c r="M59" s="27">
        <f t="shared" si="31"/>
        <v>2</v>
      </c>
      <c r="N59" s="26">
        <f t="shared" si="31"/>
        <v>2</v>
      </c>
      <c r="O59" s="26">
        <f t="shared" si="31"/>
        <v>2</v>
      </c>
      <c r="P59" s="26">
        <f t="shared" si="31"/>
        <v>1</v>
      </c>
      <c r="Q59" s="26">
        <f t="shared" si="31"/>
        <v>1</v>
      </c>
      <c r="R59" s="26">
        <f t="shared" si="31"/>
        <v>1</v>
      </c>
      <c r="T59" s="26"/>
      <c r="U59" s="26"/>
      <c r="V59" s="26"/>
      <c r="W59" s="26"/>
      <c r="X59" s="26"/>
      <c r="Y59" s="26"/>
      <c r="Z59" s="26">
        <f t="shared" si="32"/>
        <v>7</v>
      </c>
      <c r="AA59" s="28"/>
      <c r="AB59" s="1">
        <f t="shared" si="30"/>
        <v>20</v>
      </c>
      <c r="AF59" s="284"/>
      <c r="AH59" s="68"/>
      <c r="AI59" s="68"/>
      <c r="AJ59" s="68"/>
      <c r="AK59" s="68"/>
      <c r="AL59" s="68"/>
      <c r="AM59" s="284"/>
      <c r="AN59" s="284"/>
      <c r="AQ59" s="281">
        <f t="shared" si="18"/>
        <v>0</v>
      </c>
      <c r="AR59" s="281">
        <f t="shared" si="19"/>
        <v>0</v>
      </c>
      <c r="AS59" s="205">
        <f t="shared" si="20"/>
        <v>0</v>
      </c>
      <c r="AT59" s="281">
        <f t="shared" si="23"/>
        <v>0</v>
      </c>
      <c r="AU59" s="281">
        <f t="shared" si="21"/>
        <v>0</v>
      </c>
    </row>
    <row r="60" spans="6:47" ht="15.75" hidden="1" customHeight="1">
      <c r="F60" s="134"/>
      <c r="G60" s="26">
        <f t="shared" si="31"/>
        <v>3</v>
      </c>
      <c r="H60" s="26">
        <f t="shared" si="31"/>
        <v>3</v>
      </c>
      <c r="I60" s="26">
        <f t="shared" si="31"/>
        <v>3</v>
      </c>
      <c r="J60" s="26">
        <f t="shared" si="31"/>
        <v>3</v>
      </c>
      <c r="K60" s="26">
        <f t="shared" si="31"/>
        <v>3</v>
      </c>
      <c r="L60" s="27">
        <f t="shared" si="31"/>
        <v>3</v>
      </c>
      <c r="M60" s="27">
        <f t="shared" si="31"/>
        <v>2</v>
      </c>
      <c r="N60" s="26">
        <f t="shared" si="31"/>
        <v>2</v>
      </c>
      <c r="O60" s="26">
        <f t="shared" si="31"/>
        <v>2</v>
      </c>
      <c r="P60" s="26">
        <f t="shared" si="31"/>
        <v>1</v>
      </c>
      <c r="Q60" s="26">
        <f t="shared" si="31"/>
        <v>1</v>
      </c>
      <c r="R60" s="26">
        <f t="shared" si="31"/>
        <v>1</v>
      </c>
      <c r="T60" s="26"/>
      <c r="U60" s="26"/>
      <c r="V60" s="26"/>
      <c r="W60" s="26"/>
      <c r="X60" s="26"/>
      <c r="Y60" s="26"/>
      <c r="Z60" s="26">
        <f t="shared" si="32"/>
        <v>7</v>
      </c>
      <c r="AA60" s="28"/>
      <c r="AB60" s="1">
        <f t="shared" si="30"/>
        <v>20</v>
      </c>
      <c r="AF60" s="284"/>
      <c r="AH60" s="68"/>
      <c r="AI60" s="68"/>
      <c r="AJ60" s="68"/>
      <c r="AK60" s="68"/>
      <c r="AL60" s="68"/>
      <c r="AM60" s="284"/>
      <c r="AN60" s="284"/>
      <c r="AQ60" s="281">
        <f t="shared" si="18"/>
        <v>0</v>
      </c>
      <c r="AR60" s="281">
        <f t="shared" si="19"/>
        <v>0</v>
      </c>
      <c r="AS60" s="205">
        <f t="shared" si="20"/>
        <v>0</v>
      </c>
      <c r="AT60" s="281">
        <f t="shared" si="23"/>
        <v>0</v>
      </c>
      <c r="AU60" s="281">
        <f t="shared" si="21"/>
        <v>0</v>
      </c>
    </row>
    <row r="61" spans="6:47" ht="15.75" hidden="1" customHeight="1">
      <c r="F61" s="134"/>
      <c r="G61" s="26">
        <f t="shared" si="31"/>
        <v>3</v>
      </c>
      <c r="H61" s="26">
        <f t="shared" si="31"/>
        <v>3</v>
      </c>
      <c r="I61" s="26">
        <f t="shared" si="31"/>
        <v>3</v>
      </c>
      <c r="J61" s="26">
        <f t="shared" si="31"/>
        <v>3</v>
      </c>
      <c r="K61" s="26">
        <f t="shared" si="31"/>
        <v>3</v>
      </c>
      <c r="L61" s="27">
        <f t="shared" si="31"/>
        <v>3</v>
      </c>
      <c r="M61" s="27">
        <f t="shared" si="31"/>
        <v>2</v>
      </c>
      <c r="N61" s="26">
        <f t="shared" si="31"/>
        <v>2</v>
      </c>
      <c r="O61" s="26">
        <f t="shared" si="31"/>
        <v>2</v>
      </c>
      <c r="P61" s="26">
        <f t="shared" si="31"/>
        <v>1</v>
      </c>
      <c r="Q61" s="26">
        <f t="shared" si="31"/>
        <v>1</v>
      </c>
      <c r="R61" s="26">
        <f t="shared" si="31"/>
        <v>1</v>
      </c>
      <c r="T61" s="26"/>
      <c r="U61" s="26"/>
      <c r="V61" s="26"/>
      <c r="W61" s="26"/>
      <c r="X61" s="26"/>
      <c r="Y61" s="26"/>
      <c r="Z61" s="26">
        <f t="shared" si="32"/>
        <v>7</v>
      </c>
      <c r="AA61" s="28"/>
      <c r="AB61" s="1">
        <f t="shared" si="30"/>
        <v>20</v>
      </c>
      <c r="AF61" s="284"/>
      <c r="AH61" s="68"/>
      <c r="AI61" s="68"/>
      <c r="AJ61" s="68"/>
      <c r="AK61" s="68"/>
      <c r="AL61" s="68"/>
      <c r="AM61" s="284"/>
      <c r="AN61" s="284"/>
      <c r="AQ61" s="281">
        <f t="shared" si="18"/>
        <v>0</v>
      </c>
      <c r="AR61" s="281">
        <f t="shared" si="19"/>
        <v>0</v>
      </c>
      <c r="AS61" s="205">
        <f t="shared" si="20"/>
        <v>0</v>
      </c>
      <c r="AT61" s="281">
        <f t="shared" si="23"/>
        <v>0</v>
      </c>
      <c r="AU61" s="281">
        <f t="shared" si="21"/>
        <v>0</v>
      </c>
    </row>
    <row r="62" spans="6:47" ht="15.75" hidden="1" customHeight="1">
      <c r="F62" s="134"/>
      <c r="G62" s="26">
        <f t="shared" ref="G62:R62" si="33">G48</f>
        <v>3</v>
      </c>
      <c r="H62" s="26">
        <f t="shared" si="33"/>
        <v>3</v>
      </c>
      <c r="I62" s="26">
        <f t="shared" si="33"/>
        <v>3</v>
      </c>
      <c r="J62" s="26">
        <f t="shared" si="33"/>
        <v>3</v>
      </c>
      <c r="K62" s="26">
        <f t="shared" si="33"/>
        <v>3</v>
      </c>
      <c r="L62" s="27">
        <f t="shared" si="33"/>
        <v>3</v>
      </c>
      <c r="M62" s="27">
        <f t="shared" si="33"/>
        <v>2</v>
      </c>
      <c r="N62" s="26">
        <f t="shared" si="33"/>
        <v>2</v>
      </c>
      <c r="O62" s="26">
        <f t="shared" si="33"/>
        <v>2</v>
      </c>
      <c r="P62" s="26">
        <f t="shared" si="33"/>
        <v>1</v>
      </c>
      <c r="Q62" s="26">
        <f t="shared" si="33"/>
        <v>1</v>
      </c>
      <c r="R62" s="26">
        <f t="shared" si="33"/>
        <v>1</v>
      </c>
      <c r="T62" s="26"/>
      <c r="U62" s="26"/>
      <c r="V62" s="26"/>
      <c r="W62" s="26"/>
      <c r="X62" s="26"/>
      <c r="Y62" s="26"/>
      <c r="Z62" s="26">
        <f>Z48</f>
        <v>7</v>
      </c>
      <c r="AA62" s="28"/>
      <c r="AB62" s="1">
        <f>AB48</f>
        <v>20</v>
      </c>
      <c r="AD62" s="1">
        <f>AD48</f>
        <v>0</v>
      </c>
      <c r="AF62" s="284"/>
      <c r="AH62" s="68"/>
      <c r="AI62" s="68"/>
      <c r="AJ62" s="68"/>
      <c r="AK62" s="68"/>
      <c r="AL62" s="68"/>
      <c r="AM62" s="284"/>
      <c r="AN62" s="284"/>
      <c r="AQ62" s="281">
        <f t="shared" si="18"/>
        <v>0</v>
      </c>
      <c r="AR62" s="281">
        <f t="shared" si="19"/>
        <v>0</v>
      </c>
      <c r="AS62" s="205">
        <f t="shared" si="20"/>
        <v>0</v>
      </c>
      <c r="AT62" s="281">
        <f t="shared" si="23"/>
        <v>0</v>
      </c>
      <c r="AU62" s="281">
        <f t="shared" si="21"/>
        <v>0</v>
      </c>
    </row>
    <row r="63" spans="6:47" ht="15.75" hidden="1" customHeight="1">
      <c r="F63" s="134"/>
      <c r="G63" s="26">
        <f t="shared" si="31"/>
        <v>3</v>
      </c>
      <c r="H63" s="26">
        <f t="shared" si="31"/>
        <v>3</v>
      </c>
      <c r="I63" s="26">
        <f t="shared" si="31"/>
        <v>3</v>
      </c>
      <c r="J63" s="26">
        <f t="shared" si="31"/>
        <v>3</v>
      </c>
      <c r="K63" s="26">
        <f t="shared" si="31"/>
        <v>3</v>
      </c>
      <c r="L63" s="27">
        <f t="shared" si="31"/>
        <v>3</v>
      </c>
      <c r="M63" s="27">
        <f t="shared" si="31"/>
        <v>2</v>
      </c>
      <c r="N63" s="26">
        <f t="shared" si="31"/>
        <v>2</v>
      </c>
      <c r="O63" s="26">
        <f t="shared" si="31"/>
        <v>2</v>
      </c>
      <c r="P63" s="26">
        <f t="shared" si="31"/>
        <v>1</v>
      </c>
      <c r="Q63" s="26">
        <f t="shared" si="31"/>
        <v>1</v>
      </c>
      <c r="R63" s="26">
        <f t="shared" si="31"/>
        <v>1</v>
      </c>
      <c r="T63" s="26"/>
      <c r="U63" s="26"/>
      <c r="V63" s="26"/>
      <c r="W63" s="26"/>
      <c r="X63" s="26"/>
      <c r="Y63" s="26"/>
      <c r="Z63" s="26">
        <f t="shared" ref="Z63" si="34">Z62</f>
        <v>7</v>
      </c>
      <c r="AA63" s="28"/>
      <c r="AB63" s="1">
        <f t="shared" si="30"/>
        <v>20</v>
      </c>
      <c r="AD63" s="1">
        <f t="shared" si="22"/>
        <v>0</v>
      </c>
      <c r="AF63" s="284"/>
      <c r="AH63" s="68">
        <f t="shared" ref="AH63:AK63" si="35">IF(G63&lt;2.65,1,0)</f>
        <v>0</v>
      </c>
      <c r="AI63" s="68">
        <f t="shared" si="35"/>
        <v>0</v>
      </c>
      <c r="AJ63" s="68">
        <f t="shared" si="35"/>
        <v>0</v>
      </c>
      <c r="AK63" s="68">
        <f t="shared" si="35"/>
        <v>0</v>
      </c>
      <c r="AL63" s="68">
        <f t="shared" ref="AL63" si="36">IF(L63&lt;2.65,1,0)</f>
        <v>0</v>
      </c>
      <c r="AM63" s="284">
        <f>IF(K63&lt;2.65,1,0)</f>
        <v>0</v>
      </c>
      <c r="AN63" s="284"/>
      <c r="AQ63" s="281">
        <f t="shared" si="18"/>
        <v>0</v>
      </c>
      <c r="AR63" s="281">
        <f t="shared" si="19"/>
        <v>0</v>
      </c>
      <c r="AS63" s="205">
        <f t="shared" si="20"/>
        <v>0</v>
      </c>
      <c r="AT63" s="281">
        <f t="shared" si="23"/>
        <v>0</v>
      </c>
      <c r="AU63" s="281">
        <f t="shared" si="21"/>
        <v>0</v>
      </c>
    </row>
    <row r="64" spans="6:47" ht="4.5" hidden="1" customHeight="1">
      <c r="F64" s="134"/>
      <c r="T64" s="26"/>
      <c r="U64" s="26"/>
      <c r="V64" s="26"/>
      <c r="W64" s="26"/>
      <c r="X64" s="26"/>
      <c r="Y64" s="26"/>
      <c r="Z64" s="26"/>
      <c r="AA64" s="28"/>
      <c r="AF64" s="284"/>
      <c r="AH64" s="68"/>
      <c r="AI64" s="68"/>
      <c r="AJ64" s="68"/>
      <c r="AK64" s="68"/>
      <c r="AL64" s="68"/>
      <c r="AQ64" s="281">
        <f t="shared" si="18"/>
        <v>0</v>
      </c>
      <c r="AR64" s="281">
        <f t="shared" si="19"/>
        <v>0</v>
      </c>
      <c r="AS64" s="205">
        <f t="shared" si="20"/>
        <v>0</v>
      </c>
      <c r="AT64" s="281">
        <f t="shared" si="23"/>
        <v>0</v>
      </c>
      <c r="AU64" s="281">
        <f t="shared" si="21"/>
        <v>0</v>
      </c>
    </row>
    <row r="65" spans="2:47" ht="16.5" hidden="1" customHeight="1">
      <c r="B65" s="104"/>
      <c r="D65" s="135" t="s">
        <v>52</v>
      </c>
      <c r="E65" s="136" t="s">
        <v>133</v>
      </c>
      <c r="F65" s="137" t="s">
        <v>53</v>
      </c>
      <c r="G65" s="37" t="s">
        <v>44</v>
      </c>
      <c r="H65" s="38" t="s">
        <v>45</v>
      </c>
      <c r="I65" s="92" t="s">
        <v>46</v>
      </c>
      <c r="J65" s="94" t="s">
        <v>47</v>
      </c>
      <c r="K65" s="95" t="s">
        <v>49</v>
      </c>
      <c r="L65" s="88" t="s">
        <v>48</v>
      </c>
      <c r="M65" s="238" t="s">
        <v>50</v>
      </c>
      <c r="N65" s="100" t="s">
        <v>7</v>
      </c>
      <c r="O65" s="89" t="s">
        <v>8</v>
      </c>
      <c r="P65" s="239" t="s">
        <v>9</v>
      </c>
      <c r="Q65" s="240" t="s">
        <v>51</v>
      </c>
      <c r="R65" s="241" t="s">
        <v>10</v>
      </c>
      <c r="S65" s="860" t="s">
        <v>31</v>
      </c>
      <c r="T65" s="862" t="s">
        <v>54</v>
      </c>
      <c r="U65" s="862" t="s">
        <v>51</v>
      </c>
      <c r="V65" s="862" t="s">
        <v>55</v>
      </c>
      <c r="W65" s="862" t="s">
        <v>58</v>
      </c>
      <c r="X65" s="862" t="s">
        <v>74</v>
      </c>
      <c r="Y65" s="866" t="s">
        <v>75</v>
      </c>
      <c r="Z65" s="785" t="s">
        <v>90</v>
      </c>
      <c r="AA65" s="869" t="s">
        <v>91</v>
      </c>
      <c r="AB65" s="871" t="s">
        <v>84</v>
      </c>
      <c r="AC65" s="794" t="s">
        <v>92</v>
      </c>
      <c r="AD65" s="1">
        <f>AD63</f>
        <v>0</v>
      </c>
      <c r="AF65" s="284"/>
      <c r="AH65" s="864" t="s">
        <v>82</v>
      </c>
      <c r="AI65" s="865"/>
      <c r="AJ65" s="865"/>
      <c r="AK65" s="865"/>
      <c r="AL65" s="865"/>
      <c r="AM65" s="865"/>
      <c r="AN65" s="865"/>
      <c r="AO65" s="865"/>
      <c r="AQ65" s="281">
        <f t="shared" si="18"/>
        <v>0</v>
      </c>
      <c r="AR65" s="281">
        <f t="shared" si="19"/>
        <v>0</v>
      </c>
      <c r="AS65" s="205">
        <f t="shared" si="20"/>
        <v>0</v>
      </c>
      <c r="AT65" s="281">
        <f t="shared" si="23"/>
        <v>0</v>
      </c>
      <c r="AU65" s="281">
        <f t="shared" si="21"/>
        <v>0</v>
      </c>
    </row>
    <row r="66" spans="2:47" ht="13.5" hidden="1" customHeight="1">
      <c r="B66" s="103"/>
      <c r="C66" s="87" t="s">
        <v>118</v>
      </c>
      <c r="D66" s="129" t="s">
        <v>22</v>
      </c>
      <c r="E66" s="129" t="s">
        <v>23</v>
      </c>
      <c r="F66" s="129" t="s">
        <v>12</v>
      </c>
      <c r="G66" s="58" t="s">
        <v>13</v>
      </c>
      <c r="H66" s="112" t="s">
        <v>14</v>
      </c>
      <c r="I66" s="113" t="s">
        <v>15</v>
      </c>
      <c r="J66" s="114" t="s">
        <v>16</v>
      </c>
      <c r="K66" s="115" t="s">
        <v>18</v>
      </c>
      <c r="L66" s="113" t="s">
        <v>17</v>
      </c>
      <c r="M66" s="117" t="s">
        <v>19</v>
      </c>
      <c r="N66" s="116" t="s">
        <v>20</v>
      </c>
      <c r="O66" s="60" t="s">
        <v>21</v>
      </c>
      <c r="P66" s="242" t="s">
        <v>26</v>
      </c>
      <c r="Q66" s="111" t="s">
        <v>28</v>
      </c>
      <c r="R66" s="211" t="s">
        <v>86</v>
      </c>
      <c r="S66" s="861"/>
      <c r="T66" s="863"/>
      <c r="U66" s="863"/>
      <c r="V66" s="863"/>
      <c r="W66" s="863"/>
      <c r="X66" s="863"/>
      <c r="Y66" s="867"/>
      <c r="Z66" s="868"/>
      <c r="AA66" s="870"/>
      <c r="AB66" s="872"/>
      <c r="AC66" s="873"/>
      <c r="AD66" s="1">
        <f t="shared" si="22"/>
        <v>0</v>
      </c>
      <c r="AF66" s="284"/>
      <c r="AG66" s="243" t="s">
        <v>24</v>
      </c>
      <c r="AH66" s="61" t="s">
        <v>66</v>
      </c>
      <c r="AI66" s="61" t="s">
        <v>67</v>
      </c>
      <c r="AJ66" s="61" t="s">
        <v>68</v>
      </c>
      <c r="AK66" s="61" t="s">
        <v>69</v>
      </c>
      <c r="AL66" s="61" t="s">
        <v>70</v>
      </c>
      <c r="AM66" s="61" t="s">
        <v>71</v>
      </c>
      <c r="AN66" s="61" t="s">
        <v>79</v>
      </c>
      <c r="AO66" s="61" t="s">
        <v>80</v>
      </c>
      <c r="AP66" s="281" t="s">
        <v>81</v>
      </c>
      <c r="AQ66" s="281">
        <f t="shared" si="18"/>
        <v>0</v>
      </c>
      <c r="AR66" s="281">
        <f t="shared" si="19"/>
        <v>0</v>
      </c>
      <c r="AS66" s="205">
        <f t="shared" si="20"/>
        <v>0</v>
      </c>
      <c r="AT66" s="281">
        <f t="shared" si="23"/>
        <v>0</v>
      </c>
      <c r="AU66" s="281">
        <f t="shared" si="21"/>
        <v>0</v>
      </c>
    </row>
    <row r="67" spans="2:47" ht="13.5" hidden="1" customHeight="1">
      <c r="B67" s="47">
        <v>1</v>
      </c>
      <c r="C67" s="82"/>
      <c r="D67" s="216">
        <f t="shared" ref="D67:D80" si="37">IF(AB67=0,ROUND(F67,0),IF(AB67=1,ROUND(F67-1,0),2))</f>
        <v>2</v>
      </c>
      <c r="E67" s="217" t="str">
        <f t="shared" ref="E67:E80" si="38">IF(SUM(AH67:AJ67)+SUM(AN67:AO67)&lt;2,"да","нет")</f>
        <v>нет</v>
      </c>
      <c r="F67" s="218">
        <f t="shared" ref="F67:F80" si="39">(G67*G83+H67*H83+I67*I83+J67*J83+K67*K83+L67*L83+M67*M83)/AB85</f>
        <v>0.39571428571428574</v>
      </c>
      <c r="G67" s="79"/>
      <c r="H67" s="53"/>
      <c r="I67" s="78"/>
      <c r="J67" s="79"/>
      <c r="K67" s="78"/>
      <c r="L67" s="263">
        <f>2+3.4*S67/AD67</f>
        <v>2</v>
      </c>
      <c r="M67" s="264">
        <f>(N67*N83+O67*O83+P67*P83+Q67*Q83+R67*R83)/Z82</f>
        <v>0.95714285714285718</v>
      </c>
      <c r="N67" s="86"/>
      <c r="O67" s="31"/>
      <c r="P67" s="150">
        <f>2+(T67+X67+Y67)*3/30</f>
        <v>2</v>
      </c>
      <c r="Q67" s="201">
        <f t="shared" ref="Q67:Q80" si="40">IF(AP67=0,5-U67*2/7,2)</f>
        <v>2</v>
      </c>
      <c r="R67" s="152">
        <f>2.7+V67/4+W67</f>
        <v>2.7</v>
      </c>
      <c r="S67" s="79"/>
      <c r="T67" s="31"/>
      <c r="U67" s="31"/>
      <c r="V67" s="31"/>
      <c r="W67" s="31"/>
      <c r="X67" s="31"/>
      <c r="Y67" s="224"/>
      <c r="Z67" s="267">
        <f t="shared" ref="Z67:Z80" si="41">IF(D67&gt;2.5,0,1)</f>
        <v>1</v>
      </c>
      <c r="AA67" s="199"/>
      <c r="AB67" s="172">
        <f>AG67</f>
        <v>8</v>
      </c>
      <c r="AC67" s="173">
        <f>AB67-AA67</f>
        <v>8</v>
      </c>
      <c r="AD67" s="283">
        <f>AD32</f>
        <v>38</v>
      </c>
      <c r="AE67" s="120"/>
      <c r="AF67" s="284">
        <f t="shared" si="15"/>
        <v>1</v>
      </c>
      <c r="AG67" s="157">
        <f t="shared" ref="AG67:AG80" si="42">SUM(AH67:AO67)</f>
        <v>8</v>
      </c>
      <c r="AH67" s="174">
        <f t="shared" ref="AH67:AK80" si="43">IF(G67&lt;2.6,1,0)</f>
        <v>1</v>
      </c>
      <c r="AI67" s="153">
        <f t="shared" si="43"/>
        <v>1</v>
      </c>
      <c r="AJ67" s="156">
        <f t="shared" si="43"/>
        <v>1</v>
      </c>
      <c r="AK67" s="158">
        <f t="shared" si="43"/>
        <v>1</v>
      </c>
      <c r="AL67" s="153">
        <f t="shared" ref="AL67:AL80" si="44">IF(L67&lt;2.6,1,0)</f>
        <v>1</v>
      </c>
      <c r="AM67" s="154">
        <f t="shared" ref="AM67:AM80" si="45">IF(K67&lt;2.6,1,0)</f>
        <v>1</v>
      </c>
      <c r="AN67" s="155">
        <f>IF(N67&lt;2.6,1,0)</f>
        <v>1</v>
      </c>
      <c r="AO67" s="159">
        <f t="shared" ref="AO67:AO80" si="46">IF(O67&lt;2.6,1,0)</f>
        <v>1</v>
      </c>
      <c r="AP67" s="208">
        <f t="shared" ref="AP67:AP80" si="47">SUM(AN67:AO67)</f>
        <v>2</v>
      </c>
      <c r="AQ67" s="279">
        <f t="shared" si="18"/>
        <v>1</v>
      </c>
      <c r="AR67" s="279">
        <f t="shared" si="19"/>
        <v>3</v>
      </c>
      <c r="AS67" s="280">
        <f t="shared" si="20"/>
        <v>3</v>
      </c>
      <c r="AT67" s="279">
        <f t="shared" si="23"/>
        <v>0</v>
      </c>
      <c r="AU67" s="279">
        <f t="shared" si="21"/>
        <v>0</v>
      </c>
    </row>
    <row r="68" spans="2:47" ht="13.5" hidden="1" customHeight="1">
      <c r="B68" s="48">
        <v>2</v>
      </c>
      <c r="C68" s="71"/>
      <c r="D68" s="219">
        <f t="shared" si="37"/>
        <v>2</v>
      </c>
      <c r="E68" s="220" t="str">
        <f t="shared" si="38"/>
        <v>нет</v>
      </c>
      <c r="F68" s="221">
        <f t="shared" si="39"/>
        <v>0.39571428571428574</v>
      </c>
      <c r="G68" s="41"/>
      <c r="H68" s="42"/>
      <c r="I68" s="55"/>
      <c r="J68" s="41"/>
      <c r="K68" s="52"/>
      <c r="L68" s="161">
        <f t="shared" ref="L68:L80" si="48">2+3.4*S68/AD68</f>
        <v>2</v>
      </c>
      <c r="M68" s="220">
        <f t="shared" ref="M68:M80" si="49">(N68*N84+O68*O84+P68*P84+Q68*Q84+R68*R84)/Z83</f>
        <v>0.95714285714285718</v>
      </c>
      <c r="N68" s="14"/>
      <c r="O68" s="6"/>
      <c r="P68" s="160">
        <f t="shared" ref="P68:P80" si="50">2+(T68+X68+Y68)*3/30</f>
        <v>2</v>
      </c>
      <c r="Q68" s="161">
        <f t="shared" si="40"/>
        <v>2</v>
      </c>
      <c r="R68" s="162">
        <f t="shared" ref="R68:R80" si="51">2.7+V68/4+W68</f>
        <v>2.7</v>
      </c>
      <c r="S68" s="41"/>
      <c r="T68" s="6"/>
      <c r="U68" s="6"/>
      <c r="V68" s="6"/>
      <c r="W68" s="6"/>
      <c r="X68" s="6"/>
      <c r="Y68" s="226"/>
      <c r="Z68" s="220">
        <f t="shared" si="41"/>
        <v>1</v>
      </c>
      <c r="AA68" s="5"/>
      <c r="AB68" s="163">
        <f t="shared" ref="AB68:AB80" si="52">AG68</f>
        <v>8</v>
      </c>
      <c r="AC68" s="165">
        <f t="shared" ref="AC68:AC80" si="53">AB68-AA68</f>
        <v>8</v>
      </c>
      <c r="AD68" s="227">
        <f t="shared" si="22"/>
        <v>38</v>
      </c>
      <c r="AE68" s="228"/>
      <c r="AF68" s="284">
        <f t="shared" si="15"/>
        <v>1</v>
      </c>
      <c r="AG68" s="165">
        <f t="shared" si="42"/>
        <v>8</v>
      </c>
      <c r="AH68" s="160">
        <f t="shared" si="43"/>
        <v>1</v>
      </c>
      <c r="AI68" s="163">
        <f t="shared" si="43"/>
        <v>1</v>
      </c>
      <c r="AJ68" s="165">
        <f t="shared" si="43"/>
        <v>1</v>
      </c>
      <c r="AK68" s="166">
        <f t="shared" si="43"/>
        <v>1</v>
      </c>
      <c r="AL68" s="163">
        <f t="shared" si="44"/>
        <v>1</v>
      </c>
      <c r="AM68" s="162">
        <f t="shared" si="45"/>
        <v>1</v>
      </c>
      <c r="AN68" s="164">
        <f t="shared" ref="AN68:AN80" si="54">IF(N68&lt;2.6,1,0)</f>
        <v>1</v>
      </c>
      <c r="AO68" s="167">
        <f t="shared" si="46"/>
        <v>1</v>
      </c>
      <c r="AP68" s="208">
        <f t="shared" si="47"/>
        <v>2</v>
      </c>
      <c r="AQ68" s="279">
        <f t="shared" si="18"/>
        <v>1</v>
      </c>
      <c r="AR68" s="279">
        <f t="shared" si="19"/>
        <v>3</v>
      </c>
      <c r="AS68" s="280">
        <f t="shared" si="20"/>
        <v>3</v>
      </c>
      <c r="AT68" s="279">
        <f t="shared" si="23"/>
        <v>0</v>
      </c>
      <c r="AU68" s="279">
        <f t="shared" si="21"/>
        <v>0</v>
      </c>
    </row>
    <row r="69" spans="2:47" ht="13.5" hidden="1" customHeight="1">
      <c r="B69" s="49">
        <v>3</v>
      </c>
      <c r="C69" s="72"/>
      <c r="D69" s="216">
        <f t="shared" si="37"/>
        <v>2</v>
      </c>
      <c r="E69" s="222" t="str">
        <f t="shared" si="38"/>
        <v>нет</v>
      </c>
      <c r="F69" s="218">
        <f t="shared" si="39"/>
        <v>0.39571428571428574</v>
      </c>
      <c r="G69" s="39"/>
      <c r="H69" s="40"/>
      <c r="I69" s="54"/>
      <c r="J69" s="39"/>
      <c r="K69" s="54"/>
      <c r="L69" s="168">
        <f t="shared" si="48"/>
        <v>2</v>
      </c>
      <c r="M69" s="222">
        <f t="shared" si="49"/>
        <v>0.95714285714285718</v>
      </c>
      <c r="N69" s="286"/>
      <c r="O69" s="287"/>
      <c r="P69" s="266">
        <f t="shared" si="50"/>
        <v>2</v>
      </c>
      <c r="Q69" s="168">
        <f t="shared" si="40"/>
        <v>2</v>
      </c>
      <c r="R69" s="207">
        <f t="shared" si="51"/>
        <v>2.7</v>
      </c>
      <c r="S69" s="39"/>
      <c r="T69" s="287"/>
      <c r="U69" s="287"/>
      <c r="V69" s="287"/>
      <c r="W69" s="287"/>
      <c r="X69" s="287"/>
      <c r="Y69" s="282"/>
      <c r="Z69" s="222">
        <f t="shared" si="41"/>
        <v>1</v>
      </c>
      <c r="AA69" s="7"/>
      <c r="AB69" s="209">
        <f t="shared" si="52"/>
        <v>8</v>
      </c>
      <c r="AC69" s="157">
        <f t="shared" si="53"/>
        <v>8</v>
      </c>
      <c r="AD69" s="283">
        <f t="shared" si="22"/>
        <v>38</v>
      </c>
      <c r="AE69" s="120"/>
      <c r="AF69" s="284">
        <f t="shared" si="15"/>
        <v>1</v>
      </c>
      <c r="AG69" s="157">
        <f t="shared" si="42"/>
        <v>8</v>
      </c>
      <c r="AH69" s="170">
        <f t="shared" si="43"/>
        <v>1</v>
      </c>
      <c r="AI69" s="209">
        <f t="shared" si="43"/>
        <v>1</v>
      </c>
      <c r="AJ69" s="157">
        <f t="shared" si="43"/>
        <v>1</v>
      </c>
      <c r="AK69" s="208">
        <f t="shared" si="43"/>
        <v>1</v>
      </c>
      <c r="AL69" s="209">
        <f t="shared" si="44"/>
        <v>1</v>
      </c>
      <c r="AM69" s="207">
        <f t="shared" si="45"/>
        <v>1</v>
      </c>
      <c r="AN69" s="169">
        <f t="shared" si="54"/>
        <v>1</v>
      </c>
      <c r="AO69" s="171">
        <f t="shared" si="46"/>
        <v>1</v>
      </c>
      <c r="AP69" s="208">
        <f t="shared" si="47"/>
        <v>2</v>
      </c>
      <c r="AQ69" s="279">
        <f t="shared" si="18"/>
        <v>1</v>
      </c>
      <c r="AR69" s="279">
        <f t="shared" si="19"/>
        <v>3</v>
      </c>
      <c r="AS69" s="280">
        <f t="shared" si="20"/>
        <v>3</v>
      </c>
      <c r="AT69" s="279">
        <f t="shared" si="23"/>
        <v>0</v>
      </c>
      <c r="AU69" s="279">
        <f t="shared" si="21"/>
        <v>0</v>
      </c>
    </row>
    <row r="70" spans="2:47" ht="13.5" hidden="1" customHeight="1">
      <c r="B70" s="48">
        <v>4</v>
      </c>
      <c r="C70" s="71"/>
      <c r="D70" s="219">
        <f t="shared" si="37"/>
        <v>2</v>
      </c>
      <c r="E70" s="220" t="str">
        <f t="shared" si="38"/>
        <v>нет</v>
      </c>
      <c r="F70" s="221">
        <f t="shared" si="39"/>
        <v>0.39571428571428574</v>
      </c>
      <c r="G70" s="41"/>
      <c r="H70" s="42"/>
      <c r="I70" s="55"/>
      <c r="J70" s="41"/>
      <c r="K70" s="52"/>
      <c r="L70" s="161">
        <f t="shared" si="48"/>
        <v>2</v>
      </c>
      <c r="M70" s="220">
        <f t="shared" si="49"/>
        <v>0.95714285714285718</v>
      </c>
      <c r="N70" s="14"/>
      <c r="O70" s="6"/>
      <c r="P70" s="160">
        <f t="shared" si="50"/>
        <v>2</v>
      </c>
      <c r="Q70" s="161">
        <f t="shared" si="40"/>
        <v>2</v>
      </c>
      <c r="R70" s="162">
        <f t="shared" si="51"/>
        <v>2.7</v>
      </c>
      <c r="S70" s="41"/>
      <c r="T70" s="6"/>
      <c r="U70" s="6"/>
      <c r="V70" s="6"/>
      <c r="W70" s="6"/>
      <c r="X70" s="6"/>
      <c r="Y70" s="226"/>
      <c r="Z70" s="220">
        <f t="shared" si="41"/>
        <v>1</v>
      </c>
      <c r="AA70" s="5"/>
      <c r="AB70" s="163">
        <f t="shared" si="52"/>
        <v>8</v>
      </c>
      <c r="AC70" s="165">
        <f t="shared" si="53"/>
        <v>8</v>
      </c>
      <c r="AD70" s="227">
        <f t="shared" si="22"/>
        <v>38</v>
      </c>
      <c r="AE70" s="228"/>
      <c r="AF70" s="284">
        <f t="shared" si="15"/>
        <v>1</v>
      </c>
      <c r="AG70" s="165">
        <f t="shared" si="42"/>
        <v>8</v>
      </c>
      <c r="AH70" s="160">
        <f t="shared" si="43"/>
        <v>1</v>
      </c>
      <c r="AI70" s="163">
        <f t="shared" si="43"/>
        <v>1</v>
      </c>
      <c r="AJ70" s="165">
        <f t="shared" si="43"/>
        <v>1</v>
      </c>
      <c r="AK70" s="166">
        <f t="shared" si="43"/>
        <v>1</v>
      </c>
      <c r="AL70" s="163">
        <f t="shared" si="44"/>
        <v>1</v>
      </c>
      <c r="AM70" s="162">
        <f t="shared" si="45"/>
        <v>1</v>
      </c>
      <c r="AN70" s="164">
        <f t="shared" si="54"/>
        <v>1</v>
      </c>
      <c r="AO70" s="167">
        <f t="shared" si="46"/>
        <v>1</v>
      </c>
      <c r="AP70" s="208">
        <f t="shared" si="47"/>
        <v>2</v>
      </c>
      <c r="AQ70" s="279">
        <f t="shared" si="18"/>
        <v>1</v>
      </c>
      <c r="AR70" s="279">
        <f t="shared" si="19"/>
        <v>3</v>
      </c>
      <c r="AS70" s="280">
        <f t="shared" si="20"/>
        <v>3</v>
      </c>
      <c r="AT70" s="279">
        <f t="shared" si="23"/>
        <v>0</v>
      </c>
      <c r="AU70" s="279">
        <f t="shared" si="21"/>
        <v>0</v>
      </c>
    </row>
    <row r="71" spans="2:47" ht="13.5" hidden="1" customHeight="1">
      <c r="B71" s="49">
        <v>5</v>
      </c>
      <c r="C71" s="72"/>
      <c r="D71" s="216">
        <f t="shared" si="37"/>
        <v>2</v>
      </c>
      <c r="E71" s="222" t="str">
        <f t="shared" si="38"/>
        <v>нет</v>
      </c>
      <c r="F71" s="218">
        <f t="shared" si="39"/>
        <v>0.39571428571428574</v>
      </c>
      <c r="G71" s="39"/>
      <c r="H71" s="40"/>
      <c r="I71" s="54"/>
      <c r="J71" s="39"/>
      <c r="K71" s="54"/>
      <c r="L71" s="168">
        <f t="shared" si="48"/>
        <v>2</v>
      </c>
      <c r="M71" s="222">
        <f t="shared" si="49"/>
        <v>0.95714285714285718</v>
      </c>
      <c r="N71" s="286"/>
      <c r="O71" s="287"/>
      <c r="P71" s="266">
        <f t="shared" si="50"/>
        <v>2</v>
      </c>
      <c r="Q71" s="168">
        <f t="shared" si="40"/>
        <v>2</v>
      </c>
      <c r="R71" s="207">
        <f t="shared" si="51"/>
        <v>2.7</v>
      </c>
      <c r="S71" s="39"/>
      <c r="T71" s="287"/>
      <c r="U71" s="287"/>
      <c r="V71" s="287"/>
      <c r="W71" s="287"/>
      <c r="X71" s="287"/>
      <c r="Y71" s="282"/>
      <c r="Z71" s="222">
        <f t="shared" si="41"/>
        <v>1</v>
      </c>
      <c r="AA71" s="7"/>
      <c r="AB71" s="209">
        <f t="shared" si="52"/>
        <v>8</v>
      </c>
      <c r="AC71" s="157">
        <f t="shared" si="53"/>
        <v>8</v>
      </c>
      <c r="AD71" s="283">
        <f>AD70</f>
        <v>38</v>
      </c>
      <c r="AE71" s="120"/>
      <c r="AF71" s="284">
        <f t="shared" si="15"/>
        <v>1</v>
      </c>
      <c r="AG71" s="157">
        <f t="shared" si="42"/>
        <v>8</v>
      </c>
      <c r="AH71" s="170">
        <f t="shared" si="43"/>
        <v>1</v>
      </c>
      <c r="AI71" s="209">
        <f t="shared" si="43"/>
        <v>1</v>
      </c>
      <c r="AJ71" s="157">
        <f t="shared" si="43"/>
        <v>1</v>
      </c>
      <c r="AK71" s="208">
        <f t="shared" si="43"/>
        <v>1</v>
      </c>
      <c r="AL71" s="209">
        <f t="shared" si="44"/>
        <v>1</v>
      </c>
      <c r="AM71" s="207">
        <f t="shared" si="45"/>
        <v>1</v>
      </c>
      <c r="AN71" s="169">
        <f t="shared" si="54"/>
        <v>1</v>
      </c>
      <c r="AO71" s="171">
        <f t="shared" si="46"/>
        <v>1</v>
      </c>
      <c r="AP71" s="208">
        <f t="shared" si="47"/>
        <v>2</v>
      </c>
      <c r="AQ71" s="279">
        <f t="shared" si="18"/>
        <v>1</v>
      </c>
      <c r="AR71" s="279">
        <f t="shared" si="19"/>
        <v>3</v>
      </c>
      <c r="AS71" s="280">
        <f t="shared" si="20"/>
        <v>3</v>
      </c>
      <c r="AT71" s="279">
        <f t="shared" si="23"/>
        <v>0</v>
      </c>
      <c r="AU71" s="279">
        <f t="shared" si="21"/>
        <v>0</v>
      </c>
    </row>
    <row r="72" spans="2:47" ht="13.5" hidden="1" customHeight="1">
      <c r="B72" s="48">
        <v>6</v>
      </c>
      <c r="C72" s="71"/>
      <c r="D72" s="219">
        <f t="shared" si="37"/>
        <v>2</v>
      </c>
      <c r="E72" s="220" t="str">
        <f t="shared" si="38"/>
        <v>нет</v>
      </c>
      <c r="F72" s="221">
        <f t="shared" si="39"/>
        <v>0.39571428571428574</v>
      </c>
      <c r="G72" s="41"/>
      <c r="H72" s="42"/>
      <c r="I72" s="55"/>
      <c r="J72" s="41"/>
      <c r="K72" s="52"/>
      <c r="L72" s="161">
        <f t="shared" si="48"/>
        <v>2</v>
      </c>
      <c r="M72" s="220">
        <f t="shared" si="49"/>
        <v>0.95714285714285718</v>
      </c>
      <c r="N72" s="14"/>
      <c r="O72" s="6"/>
      <c r="P72" s="160">
        <f t="shared" si="50"/>
        <v>2</v>
      </c>
      <c r="Q72" s="161">
        <f t="shared" si="40"/>
        <v>2</v>
      </c>
      <c r="R72" s="162">
        <f t="shared" si="51"/>
        <v>2.7</v>
      </c>
      <c r="S72" s="41"/>
      <c r="T72" s="6"/>
      <c r="U72" s="6"/>
      <c r="V72" s="6"/>
      <c r="W72" s="6"/>
      <c r="X72" s="6"/>
      <c r="Y72" s="226"/>
      <c r="Z72" s="220">
        <f t="shared" si="41"/>
        <v>1</v>
      </c>
      <c r="AA72" s="5"/>
      <c r="AB72" s="163">
        <f t="shared" si="52"/>
        <v>8</v>
      </c>
      <c r="AC72" s="165">
        <f t="shared" si="53"/>
        <v>8</v>
      </c>
      <c r="AD72" s="227">
        <f t="shared" si="22"/>
        <v>38</v>
      </c>
      <c r="AE72" s="228"/>
      <c r="AF72" s="284">
        <f t="shared" si="15"/>
        <v>1</v>
      </c>
      <c r="AG72" s="165">
        <f t="shared" si="42"/>
        <v>8</v>
      </c>
      <c r="AH72" s="160">
        <f t="shared" si="43"/>
        <v>1</v>
      </c>
      <c r="AI72" s="163">
        <f t="shared" si="43"/>
        <v>1</v>
      </c>
      <c r="AJ72" s="165">
        <f t="shared" si="43"/>
        <v>1</v>
      </c>
      <c r="AK72" s="166">
        <f t="shared" si="43"/>
        <v>1</v>
      </c>
      <c r="AL72" s="163">
        <f t="shared" si="44"/>
        <v>1</v>
      </c>
      <c r="AM72" s="162">
        <f t="shared" si="45"/>
        <v>1</v>
      </c>
      <c r="AN72" s="164">
        <f t="shared" si="54"/>
        <v>1</v>
      </c>
      <c r="AO72" s="167">
        <f t="shared" si="46"/>
        <v>1</v>
      </c>
      <c r="AP72" s="208">
        <f t="shared" si="47"/>
        <v>2</v>
      </c>
      <c r="AQ72" s="279">
        <f t="shared" si="18"/>
        <v>1</v>
      </c>
      <c r="AR72" s="279">
        <f t="shared" si="19"/>
        <v>3</v>
      </c>
      <c r="AS72" s="280">
        <f t="shared" si="20"/>
        <v>3</v>
      </c>
      <c r="AT72" s="279">
        <f t="shared" si="23"/>
        <v>0</v>
      </c>
      <c r="AU72" s="279">
        <f t="shared" si="21"/>
        <v>0</v>
      </c>
    </row>
    <row r="73" spans="2:47" ht="16.5" hidden="1" thickBot="1">
      <c r="B73" s="49">
        <v>7</v>
      </c>
      <c r="C73" s="72"/>
      <c r="D73" s="216">
        <f t="shared" si="37"/>
        <v>2</v>
      </c>
      <c r="E73" s="222" t="str">
        <f t="shared" si="38"/>
        <v>нет</v>
      </c>
      <c r="F73" s="218">
        <f t="shared" si="39"/>
        <v>0.39571428571428574</v>
      </c>
      <c r="G73" s="39"/>
      <c r="H73" s="40"/>
      <c r="I73" s="54"/>
      <c r="J73" s="39"/>
      <c r="K73" s="54"/>
      <c r="L73" s="168">
        <f t="shared" si="48"/>
        <v>2</v>
      </c>
      <c r="M73" s="222">
        <f t="shared" si="49"/>
        <v>0.95714285714285718</v>
      </c>
      <c r="N73" s="286"/>
      <c r="O73" s="287"/>
      <c r="P73" s="266">
        <f t="shared" si="50"/>
        <v>2</v>
      </c>
      <c r="Q73" s="168">
        <f t="shared" si="40"/>
        <v>2</v>
      </c>
      <c r="R73" s="207">
        <f t="shared" si="51"/>
        <v>2.7</v>
      </c>
      <c r="S73" s="39"/>
      <c r="T73" s="287"/>
      <c r="U73" s="287"/>
      <c r="V73" s="287"/>
      <c r="W73" s="287"/>
      <c r="X73" s="287"/>
      <c r="Y73" s="282"/>
      <c r="Z73" s="222">
        <f t="shared" si="41"/>
        <v>1</v>
      </c>
      <c r="AA73" s="7"/>
      <c r="AB73" s="209">
        <f t="shared" si="52"/>
        <v>8</v>
      </c>
      <c r="AC73" s="157">
        <f t="shared" si="53"/>
        <v>8</v>
      </c>
      <c r="AD73" s="283">
        <f t="shared" ref="AD73:AD121" si="55">AD72</f>
        <v>38</v>
      </c>
      <c r="AE73" s="120"/>
      <c r="AF73" s="284">
        <f t="shared" si="15"/>
        <v>1</v>
      </c>
      <c r="AG73" s="157">
        <f t="shared" si="42"/>
        <v>8</v>
      </c>
      <c r="AH73" s="170">
        <f t="shared" si="43"/>
        <v>1</v>
      </c>
      <c r="AI73" s="209">
        <f t="shared" si="43"/>
        <v>1</v>
      </c>
      <c r="AJ73" s="157">
        <f t="shared" si="43"/>
        <v>1</v>
      </c>
      <c r="AK73" s="208">
        <f t="shared" si="43"/>
        <v>1</v>
      </c>
      <c r="AL73" s="209">
        <f t="shared" si="44"/>
        <v>1</v>
      </c>
      <c r="AM73" s="207">
        <f t="shared" si="45"/>
        <v>1</v>
      </c>
      <c r="AN73" s="169">
        <f t="shared" si="54"/>
        <v>1</v>
      </c>
      <c r="AO73" s="171">
        <f t="shared" si="46"/>
        <v>1</v>
      </c>
      <c r="AP73" s="208">
        <f t="shared" si="47"/>
        <v>2</v>
      </c>
      <c r="AQ73" s="279">
        <f t="shared" si="18"/>
        <v>1</v>
      </c>
      <c r="AR73" s="279">
        <f t="shared" si="19"/>
        <v>3</v>
      </c>
      <c r="AS73" s="280">
        <f t="shared" si="20"/>
        <v>3</v>
      </c>
      <c r="AT73" s="279">
        <f t="shared" si="23"/>
        <v>0</v>
      </c>
      <c r="AU73" s="279">
        <f t="shared" si="21"/>
        <v>0</v>
      </c>
    </row>
    <row r="74" spans="2:47" ht="16.5" hidden="1" thickBot="1">
      <c r="B74" s="48">
        <v>8</v>
      </c>
      <c r="C74" s="71"/>
      <c r="D74" s="219">
        <f t="shared" si="37"/>
        <v>2</v>
      </c>
      <c r="E74" s="220" t="str">
        <f t="shared" si="38"/>
        <v>нет</v>
      </c>
      <c r="F74" s="221">
        <f t="shared" si="39"/>
        <v>0.39571428571428574</v>
      </c>
      <c r="G74" s="41"/>
      <c r="H74" s="42"/>
      <c r="I74" s="55"/>
      <c r="J74" s="41"/>
      <c r="K74" s="52"/>
      <c r="L74" s="161">
        <f t="shared" si="48"/>
        <v>2</v>
      </c>
      <c r="M74" s="220">
        <f t="shared" si="49"/>
        <v>0.95714285714285718</v>
      </c>
      <c r="N74" s="14"/>
      <c r="O74" s="6"/>
      <c r="P74" s="160">
        <f t="shared" si="50"/>
        <v>2</v>
      </c>
      <c r="Q74" s="161">
        <f t="shared" si="40"/>
        <v>2</v>
      </c>
      <c r="R74" s="162">
        <f t="shared" si="51"/>
        <v>2.7</v>
      </c>
      <c r="S74" s="41"/>
      <c r="T74" s="6"/>
      <c r="U74" s="6"/>
      <c r="V74" s="6"/>
      <c r="W74" s="6"/>
      <c r="X74" s="6"/>
      <c r="Y74" s="226"/>
      <c r="Z74" s="220">
        <f t="shared" si="41"/>
        <v>1</v>
      </c>
      <c r="AA74" s="5"/>
      <c r="AB74" s="163">
        <f t="shared" si="52"/>
        <v>8</v>
      </c>
      <c r="AC74" s="165">
        <f t="shared" si="53"/>
        <v>8</v>
      </c>
      <c r="AD74" s="227">
        <f t="shared" si="55"/>
        <v>38</v>
      </c>
      <c r="AE74" s="228"/>
      <c r="AF74" s="284"/>
      <c r="AG74" s="165">
        <f t="shared" si="42"/>
        <v>8</v>
      </c>
      <c r="AH74" s="160">
        <f t="shared" si="43"/>
        <v>1</v>
      </c>
      <c r="AI74" s="163">
        <f t="shared" si="43"/>
        <v>1</v>
      </c>
      <c r="AJ74" s="165">
        <f t="shared" si="43"/>
        <v>1</v>
      </c>
      <c r="AK74" s="166">
        <f t="shared" si="43"/>
        <v>1</v>
      </c>
      <c r="AL74" s="163">
        <f t="shared" si="44"/>
        <v>1</v>
      </c>
      <c r="AM74" s="162">
        <f t="shared" si="45"/>
        <v>1</v>
      </c>
      <c r="AN74" s="164">
        <f t="shared" si="54"/>
        <v>1</v>
      </c>
      <c r="AO74" s="167">
        <f t="shared" si="46"/>
        <v>1</v>
      </c>
      <c r="AP74" s="208">
        <f t="shared" si="47"/>
        <v>2</v>
      </c>
      <c r="AQ74" s="279">
        <f t="shared" si="18"/>
        <v>1</v>
      </c>
      <c r="AR74" s="279">
        <f t="shared" si="19"/>
        <v>3</v>
      </c>
      <c r="AS74" s="280">
        <f t="shared" si="20"/>
        <v>3</v>
      </c>
      <c r="AT74" s="279">
        <f t="shared" si="23"/>
        <v>0</v>
      </c>
      <c r="AU74" s="279">
        <f t="shared" si="21"/>
        <v>0</v>
      </c>
    </row>
    <row r="75" spans="2:47" ht="16.5" hidden="1" thickBot="1">
      <c r="B75" s="49">
        <v>9</v>
      </c>
      <c r="C75" s="72"/>
      <c r="D75" s="216">
        <f t="shared" si="37"/>
        <v>2</v>
      </c>
      <c r="E75" s="222" t="str">
        <f t="shared" si="38"/>
        <v>нет</v>
      </c>
      <c r="F75" s="218">
        <f t="shared" si="39"/>
        <v>0.39571428571428574</v>
      </c>
      <c r="G75" s="39"/>
      <c r="H75" s="40"/>
      <c r="I75" s="54"/>
      <c r="J75" s="39"/>
      <c r="K75" s="54"/>
      <c r="L75" s="168">
        <f t="shared" si="48"/>
        <v>2</v>
      </c>
      <c r="M75" s="222">
        <f t="shared" si="49"/>
        <v>0.95714285714285718</v>
      </c>
      <c r="N75" s="286"/>
      <c r="O75" s="287"/>
      <c r="P75" s="266">
        <f t="shared" si="50"/>
        <v>2</v>
      </c>
      <c r="Q75" s="168">
        <f t="shared" si="40"/>
        <v>2</v>
      </c>
      <c r="R75" s="207">
        <f t="shared" si="51"/>
        <v>2.7</v>
      </c>
      <c r="S75" s="39"/>
      <c r="T75" s="287"/>
      <c r="U75" s="287"/>
      <c r="V75" s="287"/>
      <c r="W75" s="287"/>
      <c r="X75" s="287"/>
      <c r="Y75" s="282"/>
      <c r="Z75" s="222">
        <f t="shared" si="41"/>
        <v>1</v>
      </c>
      <c r="AA75" s="7"/>
      <c r="AB75" s="209">
        <f t="shared" si="52"/>
        <v>8</v>
      </c>
      <c r="AC75" s="157">
        <f t="shared" si="53"/>
        <v>8</v>
      </c>
      <c r="AD75" s="283">
        <f t="shared" si="55"/>
        <v>38</v>
      </c>
      <c r="AE75" s="120"/>
      <c r="AF75" s="284"/>
      <c r="AG75" s="157">
        <f t="shared" si="42"/>
        <v>8</v>
      </c>
      <c r="AH75" s="170">
        <f t="shared" si="43"/>
        <v>1</v>
      </c>
      <c r="AI75" s="209">
        <f t="shared" si="43"/>
        <v>1</v>
      </c>
      <c r="AJ75" s="157">
        <f t="shared" si="43"/>
        <v>1</v>
      </c>
      <c r="AK75" s="208">
        <f t="shared" si="43"/>
        <v>1</v>
      </c>
      <c r="AL75" s="209">
        <f t="shared" si="44"/>
        <v>1</v>
      </c>
      <c r="AM75" s="207">
        <f t="shared" si="45"/>
        <v>1</v>
      </c>
      <c r="AN75" s="169">
        <f t="shared" si="54"/>
        <v>1</v>
      </c>
      <c r="AO75" s="171">
        <f t="shared" si="46"/>
        <v>1</v>
      </c>
      <c r="AP75" s="208">
        <f t="shared" si="47"/>
        <v>2</v>
      </c>
      <c r="AQ75" s="279">
        <f t="shared" si="18"/>
        <v>1</v>
      </c>
      <c r="AR75" s="279">
        <f t="shared" si="19"/>
        <v>3</v>
      </c>
      <c r="AS75" s="280">
        <f t="shared" si="20"/>
        <v>3</v>
      </c>
      <c r="AT75" s="279">
        <f t="shared" si="23"/>
        <v>0</v>
      </c>
      <c r="AU75" s="279">
        <f t="shared" si="21"/>
        <v>0</v>
      </c>
    </row>
    <row r="76" spans="2:47" ht="16.5" hidden="1" thickBot="1">
      <c r="B76" s="48">
        <v>10</v>
      </c>
      <c r="C76" s="71"/>
      <c r="D76" s="219">
        <f t="shared" si="37"/>
        <v>2</v>
      </c>
      <c r="E76" s="220" t="str">
        <f t="shared" si="38"/>
        <v>нет</v>
      </c>
      <c r="F76" s="221">
        <f t="shared" si="39"/>
        <v>0.39571428571428574</v>
      </c>
      <c r="G76" s="41"/>
      <c r="H76" s="42"/>
      <c r="I76" s="55"/>
      <c r="J76" s="41"/>
      <c r="K76" s="52"/>
      <c r="L76" s="161">
        <f t="shared" si="48"/>
        <v>2</v>
      </c>
      <c r="M76" s="220">
        <f t="shared" si="49"/>
        <v>0.95714285714285718</v>
      </c>
      <c r="N76" s="14"/>
      <c r="O76" s="6"/>
      <c r="P76" s="160">
        <f t="shared" si="50"/>
        <v>2</v>
      </c>
      <c r="Q76" s="161">
        <f t="shared" si="40"/>
        <v>2</v>
      </c>
      <c r="R76" s="162">
        <f t="shared" si="51"/>
        <v>2.7</v>
      </c>
      <c r="S76" s="41"/>
      <c r="T76" s="6"/>
      <c r="U76" s="6"/>
      <c r="V76" s="6"/>
      <c r="W76" s="6"/>
      <c r="X76" s="6"/>
      <c r="Y76" s="226"/>
      <c r="Z76" s="220">
        <f t="shared" si="41"/>
        <v>1</v>
      </c>
      <c r="AA76" s="5"/>
      <c r="AB76" s="163">
        <f t="shared" si="52"/>
        <v>8</v>
      </c>
      <c r="AC76" s="165">
        <f t="shared" si="53"/>
        <v>8</v>
      </c>
      <c r="AD76" s="227">
        <f t="shared" si="55"/>
        <v>38</v>
      </c>
      <c r="AE76" s="228"/>
      <c r="AF76" s="284">
        <f t="shared" si="15"/>
        <v>1</v>
      </c>
      <c r="AG76" s="165">
        <f t="shared" si="42"/>
        <v>8</v>
      </c>
      <c r="AH76" s="160">
        <f t="shared" si="43"/>
        <v>1</v>
      </c>
      <c r="AI76" s="163">
        <f t="shared" si="43"/>
        <v>1</v>
      </c>
      <c r="AJ76" s="165">
        <f t="shared" si="43"/>
        <v>1</v>
      </c>
      <c r="AK76" s="166">
        <f t="shared" si="43"/>
        <v>1</v>
      </c>
      <c r="AL76" s="163">
        <f t="shared" si="44"/>
        <v>1</v>
      </c>
      <c r="AM76" s="162">
        <f t="shared" si="45"/>
        <v>1</v>
      </c>
      <c r="AN76" s="164">
        <f t="shared" si="54"/>
        <v>1</v>
      </c>
      <c r="AO76" s="167">
        <f t="shared" si="46"/>
        <v>1</v>
      </c>
      <c r="AP76" s="208">
        <f t="shared" si="47"/>
        <v>2</v>
      </c>
      <c r="AQ76" s="279">
        <f t="shared" si="18"/>
        <v>1</v>
      </c>
      <c r="AR76" s="279">
        <f t="shared" si="19"/>
        <v>3</v>
      </c>
      <c r="AS76" s="280">
        <f t="shared" si="20"/>
        <v>3</v>
      </c>
      <c r="AT76" s="279">
        <f t="shared" si="23"/>
        <v>0</v>
      </c>
      <c r="AU76" s="279">
        <f t="shared" si="21"/>
        <v>0</v>
      </c>
    </row>
    <row r="77" spans="2:47" ht="16.5" hidden="1" thickBot="1">
      <c r="B77" s="49">
        <v>11</v>
      </c>
      <c r="C77" s="72"/>
      <c r="D77" s="216">
        <f t="shared" si="37"/>
        <v>2</v>
      </c>
      <c r="E77" s="222" t="str">
        <f t="shared" si="38"/>
        <v>нет</v>
      </c>
      <c r="F77" s="218">
        <f t="shared" si="39"/>
        <v>0.39571428571428574</v>
      </c>
      <c r="G77" s="39"/>
      <c r="H77" s="40"/>
      <c r="I77" s="54"/>
      <c r="J77" s="39"/>
      <c r="K77" s="54"/>
      <c r="L77" s="168">
        <f t="shared" si="48"/>
        <v>2</v>
      </c>
      <c r="M77" s="222">
        <f t="shared" si="49"/>
        <v>0.95714285714285718</v>
      </c>
      <c r="N77" s="286"/>
      <c r="O77" s="287"/>
      <c r="P77" s="266">
        <f t="shared" si="50"/>
        <v>2</v>
      </c>
      <c r="Q77" s="168">
        <f t="shared" si="40"/>
        <v>2</v>
      </c>
      <c r="R77" s="207">
        <f t="shared" si="51"/>
        <v>2.7</v>
      </c>
      <c r="S77" s="39"/>
      <c r="T77" s="287"/>
      <c r="U77" s="287"/>
      <c r="V77" s="287"/>
      <c r="W77" s="287"/>
      <c r="X77" s="287"/>
      <c r="Y77" s="282"/>
      <c r="Z77" s="222">
        <f t="shared" si="41"/>
        <v>1</v>
      </c>
      <c r="AA77" s="7"/>
      <c r="AB77" s="209">
        <f t="shared" si="52"/>
        <v>8</v>
      </c>
      <c r="AC77" s="157">
        <f t="shared" si="53"/>
        <v>8</v>
      </c>
      <c r="AD77" s="283">
        <f t="shared" si="55"/>
        <v>38</v>
      </c>
      <c r="AE77" s="120"/>
      <c r="AF77" s="284">
        <f t="shared" si="15"/>
        <v>1</v>
      </c>
      <c r="AG77" s="157">
        <f t="shared" si="42"/>
        <v>8</v>
      </c>
      <c r="AH77" s="170">
        <f t="shared" si="43"/>
        <v>1</v>
      </c>
      <c r="AI77" s="209">
        <f t="shared" si="43"/>
        <v>1</v>
      </c>
      <c r="AJ77" s="157">
        <f t="shared" si="43"/>
        <v>1</v>
      </c>
      <c r="AK77" s="208">
        <f t="shared" si="43"/>
        <v>1</v>
      </c>
      <c r="AL77" s="209">
        <f t="shared" si="44"/>
        <v>1</v>
      </c>
      <c r="AM77" s="207">
        <f t="shared" si="45"/>
        <v>1</v>
      </c>
      <c r="AN77" s="169">
        <f t="shared" si="54"/>
        <v>1</v>
      </c>
      <c r="AO77" s="171">
        <f t="shared" si="46"/>
        <v>1</v>
      </c>
      <c r="AP77" s="208">
        <f t="shared" si="47"/>
        <v>2</v>
      </c>
      <c r="AQ77" s="279">
        <f t="shared" si="18"/>
        <v>1</v>
      </c>
      <c r="AR77" s="279">
        <f t="shared" si="19"/>
        <v>3</v>
      </c>
      <c r="AS77" s="280">
        <f t="shared" si="20"/>
        <v>3</v>
      </c>
      <c r="AT77" s="279">
        <f t="shared" si="23"/>
        <v>0</v>
      </c>
      <c r="AU77" s="279">
        <f t="shared" si="21"/>
        <v>0</v>
      </c>
    </row>
    <row r="78" spans="2:47" ht="16.5" hidden="1" thickBot="1">
      <c r="B78" s="48">
        <v>12</v>
      </c>
      <c r="C78" s="71"/>
      <c r="D78" s="219">
        <f t="shared" si="37"/>
        <v>2</v>
      </c>
      <c r="E78" s="220" t="str">
        <f t="shared" si="38"/>
        <v>нет</v>
      </c>
      <c r="F78" s="221">
        <f t="shared" si="39"/>
        <v>0.39571428571428574</v>
      </c>
      <c r="G78" s="41"/>
      <c r="H78" s="42"/>
      <c r="I78" s="55"/>
      <c r="J78" s="41"/>
      <c r="K78" s="52"/>
      <c r="L78" s="161">
        <f t="shared" si="48"/>
        <v>2</v>
      </c>
      <c r="M78" s="220">
        <f t="shared" si="49"/>
        <v>0.95714285714285718</v>
      </c>
      <c r="N78" s="14"/>
      <c r="O78" s="6"/>
      <c r="P78" s="160">
        <f t="shared" si="50"/>
        <v>2</v>
      </c>
      <c r="Q78" s="161">
        <f t="shared" si="40"/>
        <v>2</v>
      </c>
      <c r="R78" s="162">
        <f t="shared" si="51"/>
        <v>2.7</v>
      </c>
      <c r="S78" s="41"/>
      <c r="T78" s="6"/>
      <c r="U78" s="6"/>
      <c r="V78" s="6"/>
      <c r="W78" s="6"/>
      <c r="X78" s="6"/>
      <c r="Y78" s="226"/>
      <c r="Z78" s="220">
        <f t="shared" si="41"/>
        <v>1</v>
      </c>
      <c r="AA78" s="5"/>
      <c r="AB78" s="163">
        <f t="shared" si="52"/>
        <v>8</v>
      </c>
      <c r="AC78" s="165">
        <f t="shared" si="53"/>
        <v>8</v>
      </c>
      <c r="AD78" s="227">
        <f t="shared" si="55"/>
        <v>38</v>
      </c>
      <c r="AE78" s="228"/>
      <c r="AF78" s="284"/>
      <c r="AG78" s="165">
        <f t="shared" si="42"/>
        <v>8</v>
      </c>
      <c r="AH78" s="160">
        <f t="shared" si="43"/>
        <v>1</v>
      </c>
      <c r="AI78" s="163">
        <f t="shared" si="43"/>
        <v>1</v>
      </c>
      <c r="AJ78" s="165">
        <f t="shared" si="43"/>
        <v>1</v>
      </c>
      <c r="AK78" s="166">
        <f t="shared" si="43"/>
        <v>1</v>
      </c>
      <c r="AL78" s="163">
        <f t="shared" si="44"/>
        <v>1</v>
      </c>
      <c r="AM78" s="162">
        <f t="shared" si="45"/>
        <v>1</v>
      </c>
      <c r="AN78" s="164">
        <f t="shared" si="54"/>
        <v>1</v>
      </c>
      <c r="AO78" s="167">
        <f t="shared" si="46"/>
        <v>1</v>
      </c>
      <c r="AP78" s="208">
        <f t="shared" si="47"/>
        <v>2</v>
      </c>
      <c r="AQ78" s="279">
        <f t="shared" si="18"/>
        <v>1</v>
      </c>
      <c r="AR78" s="279">
        <f t="shared" si="19"/>
        <v>3</v>
      </c>
      <c r="AS78" s="280">
        <f t="shared" si="20"/>
        <v>3</v>
      </c>
      <c r="AT78" s="279">
        <f t="shared" si="23"/>
        <v>0</v>
      </c>
      <c r="AU78" s="279">
        <f t="shared" si="21"/>
        <v>0</v>
      </c>
    </row>
    <row r="79" spans="2:47" ht="16.5" hidden="1" thickBot="1">
      <c r="B79" s="49">
        <v>13</v>
      </c>
      <c r="C79" s="72"/>
      <c r="D79" s="216">
        <f t="shared" si="37"/>
        <v>2</v>
      </c>
      <c r="E79" s="222" t="str">
        <f t="shared" si="38"/>
        <v>нет</v>
      </c>
      <c r="F79" s="218">
        <f t="shared" si="39"/>
        <v>0.39571428571428574</v>
      </c>
      <c r="G79" s="39"/>
      <c r="H79" s="40"/>
      <c r="I79" s="54"/>
      <c r="J79" s="39"/>
      <c r="K79" s="54"/>
      <c r="L79" s="168">
        <f t="shared" si="48"/>
        <v>2</v>
      </c>
      <c r="M79" s="222">
        <f t="shared" si="49"/>
        <v>0.95714285714285718</v>
      </c>
      <c r="N79" s="286"/>
      <c r="O79" s="287"/>
      <c r="P79" s="266">
        <f t="shared" si="50"/>
        <v>2</v>
      </c>
      <c r="Q79" s="168">
        <f t="shared" si="40"/>
        <v>2</v>
      </c>
      <c r="R79" s="207">
        <f t="shared" si="51"/>
        <v>2.7</v>
      </c>
      <c r="S79" s="39"/>
      <c r="T79" s="287"/>
      <c r="U79" s="287"/>
      <c r="V79" s="287"/>
      <c r="W79" s="287"/>
      <c r="X79" s="287"/>
      <c r="Y79" s="282"/>
      <c r="Z79" s="222">
        <f t="shared" si="41"/>
        <v>1</v>
      </c>
      <c r="AA79" s="7"/>
      <c r="AB79" s="209">
        <f t="shared" si="52"/>
        <v>8</v>
      </c>
      <c r="AC79" s="157">
        <f t="shared" si="53"/>
        <v>8</v>
      </c>
      <c r="AD79" s="283">
        <f t="shared" si="55"/>
        <v>38</v>
      </c>
      <c r="AE79" s="120"/>
      <c r="AF79" s="284">
        <f t="shared" si="15"/>
        <v>1</v>
      </c>
      <c r="AG79" s="157">
        <f t="shared" si="42"/>
        <v>8</v>
      </c>
      <c r="AH79" s="170">
        <f t="shared" si="43"/>
        <v>1</v>
      </c>
      <c r="AI79" s="209">
        <f t="shared" si="43"/>
        <v>1</v>
      </c>
      <c r="AJ79" s="157">
        <f t="shared" si="43"/>
        <v>1</v>
      </c>
      <c r="AK79" s="208">
        <f t="shared" si="43"/>
        <v>1</v>
      </c>
      <c r="AL79" s="209">
        <f t="shared" si="44"/>
        <v>1</v>
      </c>
      <c r="AM79" s="207">
        <f t="shared" si="45"/>
        <v>1</v>
      </c>
      <c r="AN79" s="169">
        <f t="shared" si="54"/>
        <v>1</v>
      </c>
      <c r="AO79" s="171">
        <f t="shared" si="46"/>
        <v>1</v>
      </c>
      <c r="AP79" s="208">
        <f t="shared" si="47"/>
        <v>2</v>
      </c>
      <c r="AQ79" s="279">
        <f t="shared" si="18"/>
        <v>1</v>
      </c>
      <c r="AR79" s="279">
        <f t="shared" si="19"/>
        <v>3</v>
      </c>
      <c r="AS79" s="280">
        <f t="shared" si="20"/>
        <v>3</v>
      </c>
      <c r="AT79" s="279">
        <f t="shared" si="23"/>
        <v>0</v>
      </c>
      <c r="AU79" s="279">
        <f t="shared" si="21"/>
        <v>0</v>
      </c>
    </row>
    <row r="80" spans="2:47" ht="16.5" hidden="1" thickBot="1">
      <c r="B80" s="48">
        <v>14</v>
      </c>
      <c r="C80" s="71"/>
      <c r="D80" s="219">
        <f t="shared" si="37"/>
        <v>2</v>
      </c>
      <c r="E80" s="220" t="str">
        <f t="shared" si="38"/>
        <v>нет</v>
      </c>
      <c r="F80" s="221">
        <f t="shared" si="39"/>
        <v>0.39571428571428574</v>
      </c>
      <c r="G80" s="41"/>
      <c r="H80" s="42"/>
      <c r="I80" s="55"/>
      <c r="J80" s="41"/>
      <c r="K80" s="52"/>
      <c r="L80" s="161">
        <f t="shared" si="48"/>
        <v>2</v>
      </c>
      <c r="M80" s="220">
        <f t="shared" si="49"/>
        <v>0.95714285714285718</v>
      </c>
      <c r="N80" s="14"/>
      <c r="O80" s="6"/>
      <c r="P80" s="160">
        <f t="shared" si="50"/>
        <v>2</v>
      </c>
      <c r="Q80" s="161">
        <f t="shared" si="40"/>
        <v>2</v>
      </c>
      <c r="R80" s="162">
        <f t="shared" si="51"/>
        <v>2.7</v>
      </c>
      <c r="S80" s="41"/>
      <c r="T80" s="6"/>
      <c r="U80" s="6"/>
      <c r="V80" s="6"/>
      <c r="W80" s="6"/>
      <c r="X80" s="6"/>
      <c r="Y80" s="226"/>
      <c r="Z80" s="220">
        <f t="shared" si="41"/>
        <v>1</v>
      </c>
      <c r="AA80" s="5"/>
      <c r="AB80" s="163">
        <f t="shared" si="52"/>
        <v>8</v>
      </c>
      <c r="AC80" s="165">
        <f t="shared" si="53"/>
        <v>8</v>
      </c>
      <c r="AD80" s="227">
        <f t="shared" si="55"/>
        <v>38</v>
      </c>
      <c r="AE80" s="228"/>
      <c r="AF80" s="284"/>
      <c r="AG80" s="165">
        <f t="shared" si="42"/>
        <v>8</v>
      </c>
      <c r="AH80" s="160">
        <f t="shared" si="43"/>
        <v>1</v>
      </c>
      <c r="AI80" s="163">
        <f t="shared" si="43"/>
        <v>1</v>
      </c>
      <c r="AJ80" s="165">
        <f t="shared" si="43"/>
        <v>1</v>
      </c>
      <c r="AK80" s="166">
        <f t="shared" si="43"/>
        <v>1</v>
      </c>
      <c r="AL80" s="163">
        <f t="shared" si="44"/>
        <v>1</v>
      </c>
      <c r="AM80" s="162">
        <f t="shared" si="45"/>
        <v>1</v>
      </c>
      <c r="AN80" s="164">
        <f t="shared" si="54"/>
        <v>1</v>
      </c>
      <c r="AO80" s="167">
        <f t="shared" si="46"/>
        <v>1</v>
      </c>
      <c r="AP80" s="208">
        <f t="shared" si="47"/>
        <v>2</v>
      </c>
      <c r="AQ80" s="279">
        <f t="shared" si="18"/>
        <v>1</v>
      </c>
      <c r="AR80" s="279">
        <f t="shared" si="19"/>
        <v>3</v>
      </c>
      <c r="AS80" s="280">
        <f t="shared" si="20"/>
        <v>3</v>
      </c>
      <c r="AT80" s="279">
        <f t="shared" si="23"/>
        <v>0</v>
      </c>
      <c r="AU80" s="279">
        <f t="shared" si="21"/>
        <v>0</v>
      </c>
    </row>
    <row r="81" spans="2:67" ht="16.5" hidden="1" thickBot="1">
      <c r="B81" s="98"/>
      <c r="C81" s="99"/>
      <c r="D81" s="138"/>
      <c r="E81" s="139"/>
      <c r="F81" s="140"/>
      <c r="G81" s="90"/>
      <c r="H81" s="91" t="s">
        <v>59</v>
      </c>
      <c r="I81" s="93"/>
      <c r="J81" s="90"/>
      <c r="K81" s="105"/>
      <c r="L81" s="244"/>
      <c r="M81" s="245"/>
      <c r="N81" s="96"/>
      <c r="O81" s="97"/>
      <c r="P81" s="96"/>
      <c r="Q81" s="97"/>
      <c r="R81" s="30"/>
      <c r="S81" s="246"/>
      <c r="T81" s="97"/>
      <c r="U81" s="97"/>
      <c r="V81" s="97"/>
      <c r="W81" s="97"/>
      <c r="X81" s="97"/>
      <c r="Y81" s="30"/>
      <c r="Z81" s="247">
        <f>SUM(Z67:Z80)</f>
        <v>14</v>
      </c>
      <c r="AA81" s="248"/>
      <c r="AB81" s="249"/>
      <c r="AC81" s="250"/>
      <c r="AE81" s="120"/>
      <c r="AF81" s="284"/>
      <c r="AG81" s="285">
        <f>SUM(AG65:AG80)</f>
        <v>112</v>
      </c>
      <c r="AH81" s="237">
        <f>SUM(AH67:AH80)</f>
        <v>14</v>
      </c>
      <c r="AI81" s="237">
        <f t="shared" ref="AI81:AO81" si="56">SUM(AI67:AI80)</f>
        <v>14</v>
      </c>
      <c r="AJ81" s="237">
        <f t="shared" si="56"/>
        <v>14</v>
      </c>
      <c r="AK81" s="237">
        <f t="shared" si="56"/>
        <v>14</v>
      </c>
      <c r="AL81" s="237">
        <f t="shared" si="56"/>
        <v>14</v>
      </c>
      <c r="AM81" s="237">
        <f t="shared" si="56"/>
        <v>14</v>
      </c>
      <c r="AN81" s="237">
        <f t="shared" si="56"/>
        <v>14</v>
      </c>
      <c r="AO81" s="237">
        <f t="shared" si="56"/>
        <v>14</v>
      </c>
      <c r="AP81" s="236">
        <f>SUM(AH81:AO81)</f>
        <v>112</v>
      </c>
      <c r="AQ81" s="281">
        <f t="shared" si="18"/>
        <v>0</v>
      </c>
      <c r="AR81" s="281">
        <f t="shared" si="19"/>
        <v>42</v>
      </c>
      <c r="AS81" s="205">
        <f t="shared" si="20"/>
        <v>42</v>
      </c>
      <c r="AT81" s="281">
        <f t="shared" si="23"/>
        <v>0</v>
      </c>
      <c r="AU81" s="281">
        <f t="shared" si="21"/>
        <v>0</v>
      </c>
    </row>
    <row r="82" spans="2:67" s="18" customFormat="1" ht="16.5" hidden="1" thickBot="1">
      <c r="B82" s="18">
        <v>1</v>
      </c>
      <c r="C82" s="19"/>
      <c r="D82" s="141"/>
      <c r="E82" s="142"/>
      <c r="F82" s="21"/>
      <c r="G82" s="20">
        <f>G34</f>
        <v>3</v>
      </c>
      <c r="H82" s="20">
        <f t="shared" ref="H82:R82" si="57">H34</f>
        <v>3</v>
      </c>
      <c r="I82" s="20">
        <f t="shared" si="57"/>
        <v>3</v>
      </c>
      <c r="J82" s="20">
        <f t="shared" si="57"/>
        <v>3</v>
      </c>
      <c r="K82" s="20">
        <f>K34</f>
        <v>3</v>
      </c>
      <c r="L82" s="20">
        <f>L34</f>
        <v>3</v>
      </c>
      <c r="M82" s="251">
        <f>M34</f>
        <v>2</v>
      </c>
      <c r="N82" s="20">
        <f t="shared" si="57"/>
        <v>2</v>
      </c>
      <c r="O82" s="20">
        <f t="shared" si="57"/>
        <v>2</v>
      </c>
      <c r="P82" s="20">
        <f t="shared" si="57"/>
        <v>1</v>
      </c>
      <c r="Q82" s="20">
        <f t="shared" si="57"/>
        <v>1</v>
      </c>
      <c r="R82" s="20">
        <f t="shared" si="57"/>
        <v>1</v>
      </c>
      <c r="S82" s="25"/>
      <c r="T82" s="20"/>
      <c r="U82" s="20"/>
      <c r="V82" s="20"/>
      <c r="W82" s="20"/>
      <c r="X82" s="20"/>
      <c r="Y82" s="20"/>
      <c r="Z82" s="252">
        <f>C34</f>
        <v>7</v>
      </c>
      <c r="AA82" s="253"/>
      <c r="AB82" s="18">
        <f>D34</f>
        <v>20</v>
      </c>
      <c r="AC82" s="66">
        <f t="shared" ref="AC82:AC97" si="58">SUM(AH82:AP82)</f>
        <v>0</v>
      </c>
      <c r="AD82" s="1">
        <f t="shared" si="55"/>
        <v>0</v>
      </c>
      <c r="AE82" s="284"/>
      <c r="AF82" s="284"/>
      <c r="AG82" s="281"/>
      <c r="AH82" s="68"/>
      <c r="AI82" s="68"/>
      <c r="AJ82" s="68"/>
      <c r="AK82" s="68"/>
      <c r="AL82" s="68"/>
      <c r="AM82" s="284"/>
      <c r="AN82" s="281"/>
      <c r="AO82" s="281"/>
      <c r="AP82" s="281"/>
      <c r="AQ82" s="281">
        <f t="shared" si="18"/>
        <v>0</v>
      </c>
      <c r="AR82" s="281">
        <f t="shared" si="19"/>
        <v>0</v>
      </c>
      <c r="AS82" s="205">
        <f t="shared" si="20"/>
        <v>0</v>
      </c>
      <c r="AT82" s="281">
        <f t="shared" si="23"/>
        <v>0</v>
      </c>
      <c r="AU82" s="281">
        <f t="shared" si="21"/>
        <v>0</v>
      </c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74"/>
      <c r="BI82" s="74"/>
      <c r="BJ82" s="74"/>
      <c r="BK82" s="74"/>
      <c r="BL82" s="74"/>
      <c r="BM82" s="74"/>
      <c r="BN82" s="74"/>
      <c r="BO82" s="74"/>
    </row>
    <row r="83" spans="2:67" s="18" customFormat="1" ht="16.5" hidden="1" thickBot="1">
      <c r="B83" s="18">
        <v>2</v>
      </c>
      <c r="C83" s="19"/>
      <c r="D83" s="141"/>
      <c r="E83" s="142"/>
      <c r="F83" s="21"/>
      <c r="G83" s="20">
        <f>G82</f>
        <v>3</v>
      </c>
      <c r="H83" s="20">
        <f t="shared" ref="H83:Q98" si="59">H82</f>
        <v>3</v>
      </c>
      <c r="I83" s="20">
        <f t="shared" si="59"/>
        <v>3</v>
      </c>
      <c r="J83" s="20">
        <f t="shared" si="59"/>
        <v>3</v>
      </c>
      <c r="K83" s="20">
        <f t="shared" si="59"/>
        <v>3</v>
      </c>
      <c r="L83" s="20">
        <f t="shared" si="59"/>
        <v>3</v>
      </c>
      <c r="M83" s="254">
        <f t="shared" si="59"/>
        <v>2</v>
      </c>
      <c r="N83" s="20">
        <f t="shared" si="59"/>
        <v>2</v>
      </c>
      <c r="O83" s="20">
        <f t="shared" si="59"/>
        <v>2</v>
      </c>
      <c r="P83" s="20">
        <f t="shared" si="59"/>
        <v>1</v>
      </c>
      <c r="Q83" s="20">
        <f t="shared" si="59"/>
        <v>1</v>
      </c>
      <c r="R83" s="20">
        <f t="shared" ref="R83" si="60">R36</f>
        <v>1</v>
      </c>
      <c r="S83" s="25"/>
      <c r="T83" s="20"/>
      <c r="U83" s="20"/>
      <c r="V83" s="20"/>
      <c r="W83" s="20"/>
      <c r="X83" s="20"/>
      <c r="Y83" s="20"/>
      <c r="Z83" s="67">
        <f>Z82</f>
        <v>7</v>
      </c>
      <c r="AA83" s="11"/>
      <c r="AB83" s="1">
        <f t="shared" ref="AB83:AB98" si="61">AB82</f>
        <v>20</v>
      </c>
      <c r="AC83" s="66">
        <f t="shared" si="58"/>
        <v>0</v>
      </c>
      <c r="AD83" s="1">
        <f t="shared" si="55"/>
        <v>0</v>
      </c>
      <c r="AE83" s="284"/>
      <c r="AF83" s="284"/>
      <c r="AG83" s="281"/>
      <c r="AH83" s="68"/>
      <c r="AI83" s="68"/>
      <c r="AJ83" s="68"/>
      <c r="AK83" s="68"/>
      <c r="AL83" s="68"/>
      <c r="AM83" s="284"/>
      <c r="AN83" s="281"/>
      <c r="AO83" s="281"/>
      <c r="AP83" s="281"/>
      <c r="AQ83" s="281">
        <f t="shared" si="18"/>
        <v>0</v>
      </c>
      <c r="AR83" s="281">
        <f t="shared" si="19"/>
        <v>0</v>
      </c>
      <c r="AS83" s="205">
        <f t="shared" si="20"/>
        <v>0</v>
      </c>
      <c r="AT83" s="281">
        <f t="shared" si="23"/>
        <v>0</v>
      </c>
      <c r="AU83" s="281">
        <f t="shared" si="21"/>
        <v>0</v>
      </c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74"/>
      <c r="BI83" s="74"/>
      <c r="BJ83" s="74"/>
      <c r="BK83" s="74"/>
      <c r="BL83" s="74"/>
      <c r="BM83" s="74"/>
      <c r="BN83" s="74"/>
      <c r="BO83" s="74"/>
    </row>
    <row r="84" spans="2:67" s="18" customFormat="1" ht="16.5" hidden="1" thickBot="1">
      <c r="B84" s="18">
        <v>3</v>
      </c>
      <c r="C84" s="19"/>
      <c r="D84" s="141"/>
      <c r="E84" s="142"/>
      <c r="F84" s="21"/>
      <c r="G84" s="20">
        <f t="shared" ref="G84:G98" si="62">G83</f>
        <v>3</v>
      </c>
      <c r="H84" s="20">
        <f t="shared" si="59"/>
        <v>3</v>
      </c>
      <c r="I84" s="20">
        <f t="shared" si="59"/>
        <v>3</v>
      </c>
      <c r="J84" s="20">
        <f t="shared" si="59"/>
        <v>3</v>
      </c>
      <c r="K84" s="20">
        <f t="shared" si="59"/>
        <v>3</v>
      </c>
      <c r="L84" s="20">
        <f t="shared" si="59"/>
        <v>3</v>
      </c>
      <c r="M84" s="254">
        <f t="shared" si="59"/>
        <v>2</v>
      </c>
      <c r="N84" s="20">
        <f t="shared" si="59"/>
        <v>2</v>
      </c>
      <c r="O84" s="20">
        <f t="shared" si="59"/>
        <v>2</v>
      </c>
      <c r="P84" s="20">
        <f t="shared" si="59"/>
        <v>1</v>
      </c>
      <c r="Q84" s="20">
        <f t="shared" ref="Q84:R95" si="63">Q37</f>
        <v>1</v>
      </c>
      <c r="R84" s="20">
        <f t="shared" si="63"/>
        <v>1</v>
      </c>
      <c r="S84" s="25"/>
      <c r="T84" s="20"/>
      <c r="U84" s="20"/>
      <c r="V84" s="20"/>
      <c r="W84" s="20"/>
      <c r="X84" s="20"/>
      <c r="Y84" s="20"/>
      <c r="Z84" s="67">
        <f t="shared" ref="Z84:Z98" si="64">Z83</f>
        <v>7</v>
      </c>
      <c r="AA84" s="11"/>
      <c r="AB84" s="1">
        <f t="shared" si="61"/>
        <v>20</v>
      </c>
      <c r="AC84" s="66">
        <f t="shared" si="58"/>
        <v>0</v>
      </c>
      <c r="AD84" s="1">
        <f t="shared" si="55"/>
        <v>0</v>
      </c>
      <c r="AE84" s="284"/>
      <c r="AF84" s="284"/>
      <c r="AG84" s="281"/>
      <c r="AH84" s="68"/>
      <c r="AI84" s="68"/>
      <c r="AJ84" s="68"/>
      <c r="AK84" s="68"/>
      <c r="AL84" s="68"/>
      <c r="AM84" s="284"/>
      <c r="AN84" s="281"/>
      <c r="AO84" s="281"/>
      <c r="AP84" s="281"/>
      <c r="AQ84" s="281">
        <f t="shared" si="18"/>
        <v>0</v>
      </c>
      <c r="AR84" s="281">
        <f t="shared" si="19"/>
        <v>0</v>
      </c>
      <c r="AS84" s="205">
        <f t="shared" si="20"/>
        <v>0</v>
      </c>
      <c r="AT84" s="281">
        <f t="shared" si="23"/>
        <v>0</v>
      </c>
      <c r="AU84" s="281">
        <f t="shared" si="21"/>
        <v>0</v>
      </c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74"/>
      <c r="BI84" s="74"/>
      <c r="BJ84" s="74"/>
      <c r="BK84" s="74"/>
      <c r="BL84" s="74"/>
      <c r="BM84" s="74"/>
      <c r="BN84" s="74"/>
      <c r="BO84" s="74"/>
    </row>
    <row r="85" spans="2:67" s="18" customFormat="1" ht="16.5" hidden="1" thickBot="1">
      <c r="B85" s="18">
        <v>4</v>
      </c>
      <c r="C85" s="19"/>
      <c r="D85" s="141"/>
      <c r="E85" s="142"/>
      <c r="F85" s="21"/>
      <c r="G85" s="20">
        <f t="shared" si="62"/>
        <v>3</v>
      </c>
      <c r="H85" s="20">
        <f t="shared" si="59"/>
        <v>3</v>
      </c>
      <c r="I85" s="20">
        <f t="shared" si="59"/>
        <v>3</v>
      </c>
      <c r="J85" s="20">
        <f t="shared" si="59"/>
        <v>3</v>
      </c>
      <c r="K85" s="20">
        <f t="shared" si="59"/>
        <v>3</v>
      </c>
      <c r="L85" s="20">
        <f t="shared" si="59"/>
        <v>3</v>
      </c>
      <c r="M85" s="254">
        <f t="shared" si="59"/>
        <v>2</v>
      </c>
      <c r="N85" s="20">
        <f t="shared" si="59"/>
        <v>2</v>
      </c>
      <c r="O85" s="20">
        <f t="shared" si="59"/>
        <v>2</v>
      </c>
      <c r="P85" s="20">
        <f t="shared" si="59"/>
        <v>1</v>
      </c>
      <c r="Q85" s="20">
        <f t="shared" si="63"/>
        <v>1</v>
      </c>
      <c r="R85" s="20">
        <f t="shared" si="63"/>
        <v>1</v>
      </c>
      <c r="S85" s="25"/>
      <c r="T85" s="20"/>
      <c r="U85" s="20"/>
      <c r="V85" s="20"/>
      <c r="W85" s="20"/>
      <c r="X85" s="20"/>
      <c r="Y85" s="20"/>
      <c r="Z85" s="67">
        <f t="shared" si="64"/>
        <v>7</v>
      </c>
      <c r="AA85" s="11"/>
      <c r="AB85" s="1">
        <f t="shared" si="61"/>
        <v>20</v>
      </c>
      <c r="AC85" s="66">
        <f t="shared" si="58"/>
        <v>0</v>
      </c>
      <c r="AD85" s="1">
        <f t="shared" si="55"/>
        <v>0</v>
      </c>
      <c r="AE85" s="284"/>
      <c r="AF85" s="284"/>
      <c r="AG85" s="281"/>
      <c r="AH85" s="68"/>
      <c r="AI85" s="68"/>
      <c r="AJ85" s="68"/>
      <c r="AK85" s="68"/>
      <c r="AL85" s="68"/>
      <c r="AM85" s="284"/>
      <c r="AN85" s="281"/>
      <c r="AO85" s="281"/>
      <c r="AP85" s="281"/>
      <c r="AQ85" s="281">
        <f t="shared" si="18"/>
        <v>0</v>
      </c>
      <c r="AR85" s="281">
        <f t="shared" si="19"/>
        <v>0</v>
      </c>
      <c r="AS85" s="205">
        <f t="shared" si="20"/>
        <v>0</v>
      </c>
      <c r="AT85" s="281">
        <f t="shared" si="23"/>
        <v>0</v>
      </c>
      <c r="AU85" s="281">
        <f t="shared" si="21"/>
        <v>0</v>
      </c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74"/>
      <c r="BI85" s="74"/>
      <c r="BJ85" s="74"/>
      <c r="BK85" s="74"/>
      <c r="BL85" s="74"/>
      <c r="BM85" s="74"/>
      <c r="BN85" s="74"/>
      <c r="BO85" s="74"/>
    </row>
    <row r="86" spans="2:67" s="18" customFormat="1" ht="16.5" hidden="1" thickBot="1">
      <c r="B86" s="18">
        <v>5</v>
      </c>
      <c r="C86" s="19"/>
      <c r="D86" s="141"/>
      <c r="E86" s="142"/>
      <c r="F86" s="21"/>
      <c r="G86" s="20">
        <f t="shared" si="62"/>
        <v>3</v>
      </c>
      <c r="H86" s="20">
        <f t="shared" si="59"/>
        <v>3</v>
      </c>
      <c r="I86" s="20">
        <f t="shared" si="59"/>
        <v>3</v>
      </c>
      <c r="J86" s="20">
        <f t="shared" si="59"/>
        <v>3</v>
      </c>
      <c r="K86" s="20">
        <f t="shared" si="59"/>
        <v>3</v>
      </c>
      <c r="L86" s="20">
        <f t="shared" si="59"/>
        <v>3</v>
      </c>
      <c r="M86" s="254">
        <f t="shared" si="59"/>
        <v>2</v>
      </c>
      <c r="N86" s="20">
        <f t="shared" si="59"/>
        <v>2</v>
      </c>
      <c r="O86" s="20">
        <f t="shared" si="59"/>
        <v>2</v>
      </c>
      <c r="P86" s="20">
        <f t="shared" si="59"/>
        <v>1</v>
      </c>
      <c r="Q86" s="20">
        <f t="shared" si="63"/>
        <v>1</v>
      </c>
      <c r="R86" s="20">
        <f t="shared" si="63"/>
        <v>1</v>
      </c>
      <c r="S86" s="25"/>
      <c r="T86" s="20"/>
      <c r="U86" s="20"/>
      <c r="V86" s="20"/>
      <c r="W86" s="20"/>
      <c r="X86" s="20"/>
      <c r="Y86" s="20"/>
      <c r="Z86" s="67">
        <f t="shared" si="64"/>
        <v>7</v>
      </c>
      <c r="AA86" s="11"/>
      <c r="AB86" s="1">
        <f t="shared" si="61"/>
        <v>20</v>
      </c>
      <c r="AC86" s="66">
        <f t="shared" si="58"/>
        <v>0</v>
      </c>
      <c r="AD86" s="1">
        <f t="shared" si="55"/>
        <v>0</v>
      </c>
      <c r="AE86" s="284"/>
      <c r="AF86" s="284"/>
      <c r="AG86" s="281"/>
      <c r="AH86" s="68"/>
      <c r="AI86" s="68"/>
      <c r="AJ86" s="68"/>
      <c r="AK86" s="68"/>
      <c r="AL86" s="68"/>
      <c r="AM86" s="284"/>
      <c r="AN86" s="281"/>
      <c r="AO86" s="281"/>
      <c r="AP86" s="281"/>
      <c r="AQ86" s="281">
        <f t="shared" si="18"/>
        <v>0</v>
      </c>
      <c r="AR86" s="281">
        <f t="shared" si="19"/>
        <v>0</v>
      </c>
      <c r="AS86" s="205">
        <f t="shared" si="20"/>
        <v>0</v>
      </c>
      <c r="AT86" s="281">
        <f t="shared" si="23"/>
        <v>0</v>
      </c>
      <c r="AU86" s="281">
        <f t="shared" si="21"/>
        <v>0</v>
      </c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74"/>
      <c r="BI86" s="74"/>
      <c r="BJ86" s="74"/>
      <c r="BK86" s="74"/>
      <c r="BL86" s="74"/>
      <c r="BM86" s="74"/>
      <c r="BN86" s="74"/>
      <c r="BO86" s="74"/>
    </row>
    <row r="87" spans="2:67" s="18" customFormat="1" ht="16.5" hidden="1" thickBot="1">
      <c r="B87" s="18">
        <v>6</v>
      </c>
      <c r="C87" s="19"/>
      <c r="D87" s="141"/>
      <c r="E87" s="142"/>
      <c r="F87" s="21"/>
      <c r="G87" s="20">
        <f t="shared" si="62"/>
        <v>3</v>
      </c>
      <c r="H87" s="20">
        <f t="shared" si="59"/>
        <v>3</v>
      </c>
      <c r="I87" s="20">
        <f t="shared" si="59"/>
        <v>3</v>
      </c>
      <c r="J87" s="20">
        <f t="shared" si="59"/>
        <v>3</v>
      </c>
      <c r="K87" s="20">
        <f t="shared" si="59"/>
        <v>3</v>
      </c>
      <c r="L87" s="20">
        <f t="shared" si="59"/>
        <v>3</v>
      </c>
      <c r="M87" s="254">
        <f t="shared" si="59"/>
        <v>2</v>
      </c>
      <c r="N87" s="20">
        <f t="shared" si="59"/>
        <v>2</v>
      </c>
      <c r="O87" s="20">
        <f t="shared" si="59"/>
        <v>2</v>
      </c>
      <c r="P87" s="20">
        <f t="shared" si="59"/>
        <v>1</v>
      </c>
      <c r="Q87" s="20">
        <f t="shared" si="63"/>
        <v>1</v>
      </c>
      <c r="R87" s="20">
        <f t="shared" si="63"/>
        <v>1</v>
      </c>
      <c r="S87" s="25"/>
      <c r="T87" s="20"/>
      <c r="U87" s="20"/>
      <c r="V87" s="20"/>
      <c r="W87" s="20"/>
      <c r="X87" s="20"/>
      <c r="Y87" s="20"/>
      <c r="Z87" s="67">
        <f t="shared" si="64"/>
        <v>7</v>
      </c>
      <c r="AA87" s="11"/>
      <c r="AB87" s="1">
        <f t="shared" si="61"/>
        <v>20</v>
      </c>
      <c r="AC87" s="66">
        <f t="shared" si="58"/>
        <v>0</v>
      </c>
      <c r="AD87" s="1">
        <f t="shared" si="55"/>
        <v>0</v>
      </c>
      <c r="AE87" s="284"/>
      <c r="AF87" s="284"/>
      <c r="AG87" s="281"/>
      <c r="AH87" s="68"/>
      <c r="AI87" s="68"/>
      <c r="AJ87" s="68"/>
      <c r="AK87" s="68"/>
      <c r="AL87" s="68"/>
      <c r="AM87" s="284"/>
      <c r="AN87" s="281"/>
      <c r="AO87" s="281"/>
      <c r="AP87" s="281"/>
      <c r="AQ87" s="281">
        <f t="shared" si="18"/>
        <v>0</v>
      </c>
      <c r="AR87" s="281">
        <f t="shared" si="19"/>
        <v>0</v>
      </c>
      <c r="AS87" s="205">
        <f t="shared" si="20"/>
        <v>0</v>
      </c>
      <c r="AT87" s="281">
        <f t="shared" si="23"/>
        <v>0</v>
      </c>
      <c r="AU87" s="281">
        <f t="shared" si="21"/>
        <v>0</v>
      </c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74"/>
      <c r="BI87" s="74"/>
      <c r="BJ87" s="74"/>
      <c r="BK87" s="74"/>
      <c r="BL87" s="74"/>
      <c r="BM87" s="74"/>
      <c r="BN87" s="74"/>
      <c r="BO87" s="74"/>
    </row>
    <row r="88" spans="2:67" s="18" customFormat="1" ht="16.5" hidden="1" thickBot="1">
      <c r="B88" s="18">
        <v>7</v>
      </c>
      <c r="C88" s="19"/>
      <c r="D88" s="141"/>
      <c r="E88" s="142"/>
      <c r="F88" s="21"/>
      <c r="G88" s="20">
        <f t="shared" si="62"/>
        <v>3</v>
      </c>
      <c r="H88" s="20">
        <f t="shared" si="59"/>
        <v>3</v>
      </c>
      <c r="I88" s="20">
        <f t="shared" si="59"/>
        <v>3</v>
      </c>
      <c r="J88" s="20">
        <f t="shared" si="59"/>
        <v>3</v>
      </c>
      <c r="K88" s="20">
        <f t="shared" si="59"/>
        <v>3</v>
      </c>
      <c r="L88" s="20">
        <f t="shared" si="59"/>
        <v>3</v>
      </c>
      <c r="M88" s="254">
        <f t="shared" si="59"/>
        <v>2</v>
      </c>
      <c r="N88" s="20">
        <f t="shared" si="59"/>
        <v>2</v>
      </c>
      <c r="O88" s="20">
        <f t="shared" si="59"/>
        <v>2</v>
      </c>
      <c r="P88" s="20">
        <f t="shared" si="59"/>
        <v>1</v>
      </c>
      <c r="Q88" s="20">
        <f t="shared" si="63"/>
        <v>1</v>
      </c>
      <c r="R88" s="20">
        <f t="shared" si="63"/>
        <v>1</v>
      </c>
      <c r="S88" s="25"/>
      <c r="T88" s="20"/>
      <c r="U88" s="20"/>
      <c r="V88" s="20"/>
      <c r="W88" s="20"/>
      <c r="X88" s="20"/>
      <c r="Y88" s="20"/>
      <c r="Z88" s="67">
        <f t="shared" si="64"/>
        <v>7</v>
      </c>
      <c r="AA88" s="11"/>
      <c r="AB88" s="1">
        <f t="shared" si="61"/>
        <v>20</v>
      </c>
      <c r="AC88" s="66">
        <f t="shared" si="58"/>
        <v>0</v>
      </c>
      <c r="AD88" s="1">
        <f t="shared" si="55"/>
        <v>0</v>
      </c>
      <c r="AE88" s="284"/>
      <c r="AF88" s="284"/>
      <c r="AG88" s="281"/>
      <c r="AH88" s="68"/>
      <c r="AI88" s="68"/>
      <c r="AJ88" s="68"/>
      <c r="AK88" s="68"/>
      <c r="AL88" s="68"/>
      <c r="AM88" s="284"/>
      <c r="AN88" s="281"/>
      <c r="AO88" s="281"/>
      <c r="AP88" s="281"/>
      <c r="AQ88" s="281">
        <f t="shared" si="18"/>
        <v>0</v>
      </c>
      <c r="AR88" s="281">
        <f t="shared" si="19"/>
        <v>0</v>
      </c>
      <c r="AS88" s="205">
        <f t="shared" si="20"/>
        <v>0</v>
      </c>
      <c r="AT88" s="281">
        <f t="shared" si="23"/>
        <v>0</v>
      </c>
      <c r="AU88" s="281">
        <f t="shared" si="21"/>
        <v>0</v>
      </c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74"/>
      <c r="BI88" s="74"/>
      <c r="BJ88" s="74"/>
      <c r="BK88" s="74"/>
      <c r="BL88" s="74"/>
      <c r="BM88" s="74"/>
      <c r="BN88" s="74"/>
      <c r="BO88" s="74"/>
    </row>
    <row r="89" spans="2:67" s="18" customFormat="1" ht="16.5" hidden="1" thickBot="1">
      <c r="B89" s="18">
        <v>8</v>
      </c>
      <c r="C89" s="19"/>
      <c r="D89" s="141"/>
      <c r="E89" s="142"/>
      <c r="F89" s="21"/>
      <c r="G89" s="20">
        <f t="shared" si="62"/>
        <v>3</v>
      </c>
      <c r="H89" s="20">
        <f t="shared" si="59"/>
        <v>3</v>
      </c>
      <c r="I89" s="20">
        <f t="shared" si="59"/>
        <v>3</v>
      </c>
      <c r="J89" s="20">
        <f t="shared" si="59"/>
        <v>3</v>
      </c>
      <c r="K89" s="20">
        <f t="shared" si="59"/>
        <v>3</v>
      </c>
      <c r="L89" s="20">
        <f t="shared" si="59"/>
        <v>3</v>
      </c>
      <c r="M89" s="254">
        <f t="shared" si="59"/>
        <v>2</v>
      </c>
      <c r="N89" s="20">
        <f t="shared" si="59"/>
        <v>2</v>
      </c>
      <c r="O89" s="20">
        <f t="shared" si="59"/>
        <v>2</v>
      </c>
      <c r="P89" s="20">
        <f t="shared" si="59"/>
        <v>1</v>
      </c>
      <c r="Q89" s="20">
        <f t="shared" si="63"/>
        <v>1</v>
      </c>
      <c r="R89" s="20">
        <f t="shared" si="63"/>
        <v>1</v>
      </c>
      <c r="S89" s="25"/>
      <c r="T89" s="20"/>
      <c r="U89" s="20"/>
      <c r="V89" s="20"/>
      <c r="W89" s="20"/>
      <c r="X89" s="20"/>
      <c r="Y89" s="20"/>
      <c r="Z89" s="67">
        <f t="shared" si="64"/>
        <v>7</v>
      </c>
      <c r="AA89" s="11"/>
      <c r="AB89" s="1">
        <f t="shared" si="61"/>
        <v>20</v>
      </c>
      <c r="AC89" s="66">
        <f t="shared" si="58"/>
        <v>0</v>
      </c>
      <c r="AD89" s="1">
        <f t="shared" si="55"/>
        <v>0</v>
      </c>
      <c r="AE89" s="284"/>
      <c r="AF89" s="284"/>
      <c r="AG89" s="281"/>
      <c r="AH89" s="68"/>
      <c r="AI89" s="68"/>
      <c r="AJ89" s="68"/>
      <c r="AK89" s="68"/>
      <c r="AL89" s="68"/>
      <c r="AM89" s="284"/>
      <c r="AN89" s="281"/>
      <c r="AO89" s="281"/>
      <c r="AP89" s="281"/>
      <c r="AQ89" s="281">
        <f t="shared" si="18"/>
        <v>0</v>
      </c>
      <c r="AR89" s="281">
        <f t="shared" si="19"/>
        <v>0</v>
      </c>
      <c r="AS89" s="205">
        <f t="shared" si="20"/>
        <v>0</v>
      </c>
      <c r="AT89" s="281">
        <f t="shared" si="23"/>
        <v>0</v>
      </c>
      <c r="AU89" s="281">
        <f t="shared" si="21"/>
        <v>0</v>
      </c>
      <c r="AV89" s="281"/>
      <c r="AW89" s="281"/>
      <c r="AX89" s="281"/>
      <c r="AY89" s="281"/>
      <c r="AZ89" s="281"/>
      <c r="BA89" s="281"/>
      <c r="BB89" s="281"/>
      <c r="BC89" s="281"/>
      <c r="BD89" s="281"/>
      <c r="BE89" s="281"/>
      <c r="BF89" s="281"/>
      <c r="BG89" s="281"/>
      <c r="BH89" s="74"/>
      <c r="BI89" s="74"/>
      <c r="BJ89" s="74"/>
      <c r="BK89" s="74"/>
      <c r="BL89" s="74"/>
      <c r="BM89" s="74"/>
      <c r="BN89" s="74"/>
      <c r="BO89" s="74"/>
    </row>
    <row r="90" spans="2:67" s="18" customFormat="1" ht="16.5" hidden="1" thickBot="1">
      <c r="B90" s="18">
        <v>9</v>
      </c>
      <c r="C90" s="19"/>
      <c r="D90" s="141"/>
      <c r="E90" s="142"/>
      <c r="F90" s="21"/>
      <c r="G90" s="20">
        <f t="shared" si="62"/>
        <v>3</v>
      </c>
      <c r="H90" s="20">
        <f t="shared" si="59"/>
        <v>3</v>
      </c>
      <c r="I90" s="20">
        <f t="shared" si="59"/>
        <v>3</v>
      </c>
      <c r="J90" s="20">
        <f t="shared" si="59"/>
        <v>3</v>
      </c>
      <c r="K90" s="20">
        <f t="shared" si="59"/>
        <v>3</v>
      </c>
      <c r="L90" s="20">
        <f t="shared" si="59"/>
        <v>3</v>
      </c>
      <c r="M90" s="254">
        <f t="shared" si="59"/>
        <v>2</v>
      </c>
      <c r="N90" s="20">
        <f t="shared" si="59"/>
        <v>2</v>
      </c>
      <c r="O90" s="20">
        <f t="shared" si="59"/>
        <v>2</v>
      </c>
      <c r="P90" s="20">
        <f t="shared" si="59"/>
        <v>1</v>
      </c>
      <c r="Q90" s="20">
        <f t="shared" si="63"/>
        <v>1</v>
      </c>
      <c r="R90" s="20">
        <f t="shared" si="63"/>
        <v>1</v>
      </c>
      <c r="S90" s="25"/>
      <c r="T90" s="20"/>
      <c r="U90" s="20"/>
      <c r="V90" s="20"/>
      <c r="W90" s="20"/>
      <c r="X90" s="20"/>
      <c r="Y90" s="20"/>
      <c r="Z90" s="67">
        <f t="shared" si="64"/>
        <v>7</v>
      </c>
      <c r="AA90" s="11"/>
      <c r="AB90" s="1">
        <f t="shared" si="61"/>
        <v>20</v>
      </c>
      <c r="AC90" s="66">
        <f t="shared" si="58"/>
        <v>0</v>
      </c>
      <c r="AD90" s="1">
        <f t="shared" si="55"/>
        <v>0</v>
      </c>
      <c r="AE90" s="284"/>
      <c r="AF90" s="284"/>
      <c r="AG90" s="281"/>
      <c r="AH90" s="68"/>
      <c r="AI90" s="68"/>
      <c r="AJ90" s="68"/>
      <c r="AK90" s="68"/>
      <c r="AL90" s="68"/>
      <c r="AM90" s="284"/>
      <c r="AN90" s="281"/>
      <c r="AO90" s="281"/>
      <c r="AP90" s="281"/>
      <c r="AQ90" s="281">
        <f t="shared" si="18"/>
        <v>0</v>
      </c>
      <c r="AR90" s="281">
        <f t="shared" si="19"/>
        <v>0</v>
      </c>
      <c r="AS90" s="205">
        <f t="shared" si="20"/>
        <v>0</v>
      </c>
      <c r="AT90" s="281">
        <f t="shared" si="23"/>
        <v>0</v>
      </c>
      <c r="AU90" s="281">
        <f t="shared" si="21"/>
        <v>0</v>
      </c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74"/>
      <c r="BI90" s="74"/>
      <c r="BJ90" s="74"/>
      <c r="BK90" s="74"/>
      <c r="BL90" s="74"/>
      <c r="BM90" s="74"/>
      <c r="BN90" s="74"/>
      <c r="BO90" s="74"/>
    </row>
    <row r="91" spans="2:67" s="18" customFormat="1" ht="16.5" hidden="1" thickBot="1">
      <c r="B91" s="18">
        <v>10</v>
      </c>
      <c r="C91" s="19"/>
      <c r="D91" s="141"/>
      <c r="E91" s="142"/>
      <c r="F91" s="21"/>
      <c r="G91" s="20">
        <f t="shared" si="62"/>
        <v>3</v>
      </c>
      <c r="H91" s="20">
        <f t="shared" si="59"/>
        <v>3</v>
      </c>
      <c r="I91" s="20">
        <f t="shared" si="59"/>
        <v>3</v>
      </c>
      <c r="J91" s="20">
        <f t="shared" si="59"/>
        <v>3</v>
      </c>
      <c r="K91" s="20">
        <f t="shared" si="59"/>
        <v>3</v>
      </c>
      <c r="L91" s="20">
        <f t="shared" si="59"/>
        <v>3</v>
      </c>
      <c r="M91" s="254">
        <f t="shared" si="59"/>
        <v>2</v>
      </c>
      <c r="N91" s="20">
        <f t="shared" si="59"/>
        <v>2</v>
      </c>
      <c r="O91" s="20">
        <f t="shared" si="59"/>
        <v>2</v>
      </c>
      <c r="P91" s="20">
        <f t="shared" si="59"/>
        <v>1</v>
      </c>
      <c r="Q91" s="20">
        <f t="shared" si="63"/>
        <v>1</v>
      </c>
      <c r="R91" s="20">
        <f t="shared" si="63"/>
        <v>1</v>
      </c>
      <c r="S91" s="25"/>
      <c r="T91" s="20"/>
      <c r="U91" s="20"/>
      <c r="V91" s="20"/>
      <c r="W91" s="20"/>
      <c r="X91" s="20"/>
      <c r="Y91" s="20"/>
      <c r="Z91" s="67">
        <f t="shared" si="64"/>
        <v>7</v>
      </c>
      <c r="AA91" s="11"/>
      <c r="AB91" s="1">
        <f t="shared" si="61"/>
        <v>20</v>
      </c>
      <c r="AC91" s="66">
        <f t="shared" si="58"/>
        <v>0</v>
      </c>
      <c r="AD91" s="1">
        <f t="shared" si="55"/>
        <v>0</v>
      </c>
      <c r="AE91" s="284"/>
      <c r="AF91" s="284"/>
      <c r="AG91" s="281"/>
      <c r="AH91" s="68"/>
      <c r="AI91" s="68"/>
      <c r="AJ91" s="68"/>
      <c r="AK91" s="68"/>
      <c r="AL91" s="68"/>
      <c r="AM91" s="284"/>
      <c r="AN91" s="281"/>
      <c r="AO91" s="281"/>
      <c r="AP91" s="281"/>
      <c r="AQ91" s="281">
        <f t="shared" si="18"/>
        <v>0</v>
      </c>
      <c r="AR91" s="281">
        <f t="shared" si="19"/>
        <v>0</v>
      </c>
      <c r="AS91" s="205">
        <f t="shared" si="20"/>
        <v>0</v>
      </c>
      <c r="AT91" s="281">
        <f t="shared" si="23"/>
        <v>0</v>
      </c>
      <c r="AU91" s="281">
        <f t="shared" si="21"/>
        <v>0</v>
      </c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1"/>
      <c r="BH91" s="74"/>
      <c r="BI91" s="74"/>
      <c r="BJ91" s="74"/>
      <c r="BK91" s="74"/>
      <c r="BL91" s="74"/>
      <c r="BM91" s="74"/>
      <c r="BN91" s="74"/>
      <c r="BO91" s="74"/>
    </row>
    <row r="92" spans="2:67" s="18" customFormat="1" ht="16.5" hidden="1" thickBot="1">
      <c r="B92" s="18">
        <v>11</v>
      </c>
      <c r="C92" s="19"/>
      <c r="D92" s="141"/>
      <c r="E92" s="142"/>
      <c r="F92" s="21"/>
      <c r="G92" s="20">
        <f t="shared" si="62"/>
        <v>3</v>
      </c>
      <c r="H92" s="20">
        <f t="shared" si="59"/>
        <v>3</v>
      </c>
      <c r="I92" s="20">
        <f t="shared" si="59"/>
        <v>3</v>
      </c>
      <c r="J92" s="20">
        <f t="shared" si="59"/>
        <v>3</v>
      </c>
      <c r="K92" s="20">
        <f t="shared" si="59"/>
        <v>3</v>
      </c>
      <c r="L92" s="20">
        <f t="shared" si="59"/>
        <v>3</v>
      </c>
      <c r="M92" s="254">
        <f t="shared" si="59"/>
        <v>2</v>
      </c>
      <c r="N92" s="20">
        <f t="shared" si="59"/>
        <v>2</v>
      </c>
      <c r="O92" s="20">
        <f t="shared" si="59"/>
        <v>2</v>
      </c>
      <c r="P92" s="20">
        <f t="shared" si="59"/>
        <v>1</v>
      </c>
      <c r="Q92" s="20">
        <f t="shared" si="63"/>
        <v>1</v>
      </c>
      <c r="R92" s="20">
        <f t="shared" si="63"/>
        <v>1</v>
      </c>
      <c r="S92" s="25"/>
      <c r="T92" s="20"/>
      <c r="U92" s="20"/>
      <c r="V92" s="20"/>
      <c r="W92" s="20"/>
      <c r="X92" s="20"/>
      <c r="Y92" s="20"/>
      <c r="Z92" s="67">
        <f t="shared" si="64"/>
        <v>7</v>
      </c>
      <c r="AA92" s="11"/>
      <c r="AB92" s="1">
        <f t="shared" si="61"/>
        <v>20</v>
      </c>
      <c r="AC92" s="66">
        <f t="shared" si="58"/>
        <v>0</v>
      </c>
      <c r="AD92" s="1">
        <f t="shared" si="55"/>
        <v>0</v>
      </c>
      <c r="AE92" s="284"/>
      <c r="AF92" s="284"/>
      <c r="AG92" s="281"/>
      <c r="AH92" s="68"/>
      <c r="AI92" s="68"/>
      <c r="AJ92" s="68"/>
      <c r="AK92" s="68"/>
      <c r="AL92" s="68"/>
      <c r="AM92" s="284"/>
      <c r="AN92" s="281"/>
      <c r="AO92" s="281"/>
      <c r="AP92" s="281"/>
      <c r="AQ92" s="281">
        <f t="shared" si="18"/>
        <v>0</v>
      </c>
      <c r="AR92" s="281">
        <f t="shared" si="19"/>
        <v>0</v>
      </c>
      <c r="AS92" s="205">
        <f t="shared" si="20"/>
        <v>0</v>
      </c>
      <c r="AT92" s="281">
        <f t="shared" si="23"/>
        <v>0</v>
      </c>
      <c r="AU92" s="281">
        <f t="shared" si="21"/>
        <v>0</v>
      </c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74"/>
      <c r="BI92" s="74"/>
      <c r="BJ92" s="74"/>
      <c r="BK92" s="74"/>
      <c r="BL92" s="74"/>
      <c r="BM92" s="74"/>
      <c r="BN92" s="74"/>
      <c r="BO92" s="74"/>
    </row>
    <row r="93" spans="2:67" s="18" customFormat="1" ht="16.5" hidden="1" thickBot="1">
      <c r="B93" s="18">
        <v>12</v>
      </c>
      <c r="C93" s="19"/>
      <c r="D93" s="141"/>
      <c r="E93" s="142"/>
      <c r="F93" s="21"/>
      <c r="G93" s="20">
        <f t="shared" si="62"/>
        <v>3</v>
      </c>
      <c r="H93" s="20">
        <f t="shared" si="59"/>
        <v>3</v>
      </c>
      <c r="I93" s="20">
        <f t="shared" si="59"/>
        <v>3</v>
      </c>
      <c r="J93" s="20">
        <f t="shared" si="59"/>
        <v>3</v>
      </c>
      <c r="K93" s="20">
        <f t="shared" si="59"/>
        <v>3</v>
      </c>
      <c r="L93" s="20">
        <f t="shared" si="59"/>
        <v>3</v>
      </c>
      <c r="M93" s="254">
        <f t="shared" si="59"/>
        <v>2</v>
      </c>
      <c r="N93" s="20">
        <f t="shared" si="59"/>
        <v>2</v>
      </c>
      <c r="O93" s="20">
        <f t="shared" si="59"/>
        <v>2</v>
      </c>
      <c r="P93" s="20">
        <f t="shared" si="59"/>
        <v>1</v>
      </c>
      <c r="Q93" s="20">
        <f t="shared" si="63"/>
        <v>1</v>
      </c>
      <c r="R93" s="20">
        <f t="shared" si="63"/>
        <v>1</v>
      </c>
      <c r="S93" s="25"/>
      <c r="T93" s="20"/>
      <c r="U93" s="20"/>
      <c r="V93" s="20"/>
      <c r="W93" s="20"/>
      <c r="X93" s="20"/>
      <c r="Y93" s="20"/>
      <c r="Z93" s="67">
        <f t="shared" si="64"/>
        <v>7</v>
      </c>
      <c r="AA93" s="11"/>
      <c r="AB93" s="1">
        <f t="shared" si="61"/>
        <v>20</v>
      </c>
      <c r="AC93" s="66">
        <f t="shared" si="58"/>
        <v>0</v>
      </c>
      <c r="AD93" s="1">
        <f t="shared" si="55"/>
        <v>0</v>
      </c>
      <c r="AE93" s="284"/>
      <c r="AF93" s="284"/>
      <c r="AG93" s="281"/>
      <c r="AH93" s="68"/>
      <c r="AI93" s="68"/>
      <c r="AJ93" s="68"/>
      <c r="AK93" s="68"/>
      <c r="AL93" s="68"/>
      <c r="AM93" s="284"/>
      <c r="AN93" s="281"/>
      <c r="AO93" s="281"/>
      <c r="AP93" s="281"/>
      <c r="AQ93" s="281">
        <f t="shared" si="18"/>
        <v>0</v>
      </c>
      <c r="AR93" s="281">
        <f t="shared" si="19"/>
        <v>0</v>
      </c>
      <c r="AS93" s="205">
        <f t="shared" si="20"/>
        <v>0</v>
      </c>
      <c r="AT93" s="281">
        <f t="shared" si="23"/>
        <v>0</v>
      </c>
      <c r="AU93" s="281">
        <f t="shared" si="21"/>
        <v>0</v>
      </c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74"/>
      <c r="BI93" s="74"/>
      <c r="BJ93" s="74"/>
      <c r="BK93" s="74"/>
      <c r="BL93" s="74"/>
      <c r="BM93" s="74"/>
      <c r="BN93" s="74"/>
      <c r="BO93" s="74"/>
    </row>
    <row r="94" spans="2:67" s="18" customFormat="1" ht="16.5" hidden="1" thickBot="1">
      <c r="B94" s="18">
        <v>13</v>
      </c>
      <c r="C94" s="19"/>
      <c r="D94" s="141"/>
      <c r="E94" s="142"/>
      <c r="F94" s="21"/>
      <c r="G94" s="20">
        <f t="shared" si="62"/>
        <v>3</v>
      </c>
      <c r="H94" s="20">
        <f t="shared" si="59"/>
        <v>3</v>
      </c>
      <c r="I94" s="20">
        <f t="shared" si="59"/>
        <v>3</v>
      </c>
      <c r="J94" s="20">
        <f t="shared" si="59"/>
        <v>3</v>
      </c>
      <c r="K94" s="20">
        <f t="shared" si="59"/>
        <v>3</v>
      </c>
      <c r="L94" s="20">
        <f t="shared" si="59"/>
        <v>3</v>
      </c>
      <c r="M94" s="254">
        <f t="shared" si="59"/>
        <v>2</v>
      </c>
      <c r="N94" s="20">
        <f t="shared" si="59"/>
        <v>2</v>
      </c>
      <c r="O94" s="20">
        <f t="shared" si="59"/>
        <v>2</v>
      </c>
      <c r="P94" s="20">
        <f t="shared" si="59"/>
        <v>1</v>
      </c>
      <c r="Q94" s="20">
        <f t="shared" si="63"/>
        <v>1</v>
      </c>
      <c r="R94" s="20">
        <f t="shared" si="63"/>
        <v>1</v>
      </c>
      <c r="S94" s="25"/>
      <c r="T94" s="20"/>
      <c r="U94" s="20"/>
      <c r="V94" s="20"/>
      <c r="W94" s="20"/>
      <c r="X94" s="20"/>
      <c r="Y94" s="20"/>
      <c r="Z94" s="67">
        <f t="shared" si="64"/>
        <v>7</v>
      </c>
      <c r="AA94" s="11"/>
      <c r="AB94" s="1">
        <f t="shared" si="61"/>
        <v>20</v>
      </c>
      <c r="AC94" s="66">
        <f t="shared" si="58"/>
        <v>0</v>
      </c>
      <c r="AD94" s="1">
        <f t="shared" si="55"/>
        <v>0</v>
      </c>
      <c r="AE94" s="284"/>
      <c r="AF94" s="284"/>
      <c r="AG94" s="281"/>
      <c r="AH94" s="68"/>
      <c r="AI94" s="68"/>
      <c r="AJ94" s="68"/>
      <c r="AK94" s="68"/>
      <c r="AL94" s="68"/>
      <c r="AM94" s="284"/>
      <c r="AN94" s="281"/>
      <c r="AO94" s="281"/>
      <c r="AP94" s="281"/>
      <c r="AQ94" s="281">
        <f t="shared" si="18"/>
        <v>0</v>
      </c>
      <c r="AR94" s="281">
        <f t="shared" si="19"/>
        <v>0</v>
      </c>
      <c r="AS94" s="205">
        <f t="shared" si="20"/>
        <v>0</v>
      </c>
      <c r="AT94" s="281">
        <f t="shared" si="23"/>
        <v>0</v>
      </c>
      <c r="AU94" s="281">
        <f t="shared" si="21"/>
        <v>0</v>
      </c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  <c r="BH94" s="74"/>
      <c r="BI94" s="74"/>
      <c r="BJ94" s="74"/>
      <c r="BK94" s="74"/>
      <c r="BL94" s="74"/>
      <c r="BM94" s="74"/>
      <c r="BN94" s="74"/>
      <c r="BO94" s="74"/>
    </row>
    <row r="95" spans="2:67" s="18" customFormat="1" ht="16.5" hidden="1" thickBot="1">
      <c r="B95" s="18">
        <v>14</v>
      </c>
      <c r="C95" s="19"/>
      <c r="D95" s="141"/>
      <c r="E95" s="142"/>
      <c r="F95" s="21"/>
      <c r="G95" s="20">
        <f t="shared" si="62"/>
        <v>3</v>
      </c>
      <c r="H95" s="20">
        <f t="shared" si="59"/>
        <v>3</v>
      </c>
      <c r="I95" s="20">
        <f t="shared" si="59"/>
        <v>3</v>
      </c>
      <c r="J95" s="20">
        <f t="shared" si="59"/>
        <v>3</v>
      </c>
      <c r="K95" s="20">
        <f t="shared" si="59"/>
        <v>3</v>
      </c>
      <c r="L95" s="20">
        <f t="shared" si="59"/>
        <v>3</v>
      </c>
      <c r="M95" s="254">
        <f t="shared" si="59"/>
        <v>2</v>
      </c>
      <c r="N95" s="20">
        <f t="shared" si="59"/>
        <v>2</v>
      </c>
      <c r="O95" s="20">
        <f t="shared" si="59"/>
        <v>2</v>
      </c>
      <c r="P95" s="20">
        <f t="shared" si="59"/>
        <v>1</v>
      </c>
      <c r="Q95" s="20">
        <f t="shared" si="63"/>
        <v>1</v>
      </c>
      <c r="R95" s="20">
        <f t="shared" si="63"/>
        <v>1</v>
      </c>
      <c r="S95" s="25"/>
      <c r="T95" s="20"/>
      <c r="U95" s="20"/>
      <c r="V95" s="20"/>
      <c r="W95" s="20"/>
      <c r="X95" s="20"/>
      <c r="Y95" s="20"/>
      <c r="Z95" s="67">
        <f t="shared" si="64"/>
        <v>7</v>
      </c>
      <c r="AA95" s="11"/>
      <c r="AB95" s="1">
        <f t="shared" si="61"/>
        <v>20</v>
      </c>
      <c r="AC95" s="66">
        <f t="shared" si="58"/>
        <v>0</v>
      </c>
      <c r="AD95" s="1">
        <f t="shared" si="55"/>
        <v>0</v>
      </c>
      <c r="AE95" s="284"/>
      <c r="AF95" s="284"/>
      <c r="AG95" s="281"/>
      <c r="AH95" s="68"/>
      <c r="AI95" s="68"/>
      <c r="AJ95" s="68"/>
      <c r="AK95" s="68"/>
      <c r="AL95" s="68"/>
      <c r="AM95" s="284"/>
      <c r="AN95" s="281"/>
      <c r="AO95" s="281"/>
      <c r="AP95" s="281"/>
      <c r="AQ95" s="281">
        <f t="shared" si="18"/>
        <v>0</v>
      </c>
      <c r="AR95" s="281">
        <f t="shared" si="19"/>
        <v>0</v>
      </c>
      <c r="AS95" s="205">
        <f t="shared" si="20"/>
        <v>0</v>
      </c>
      <c r="AT95" s="281">
        <f t="shared" si="23"/>
        <v>0</v>
      </c>
      <c r="AU95" s="281">
        <f t="shared" si="21"/>
        <v>0</v>
      </c>
      <c r="AV95" s="281"/>
      <c r="AW95" s="281"/>
      <c r="AX95" s="281"/>
      <c r="AY95" s="281"/>
      <c r="AZ95" s="281"/>
      <c r="BA95" s="281"/>
      <c r="BB95" s="281"/>
      <c r="BC95" s="281"/>
      <c r="BD95" s="281"/>
      <c r="BE95" s="281"/>
      <c r="BF95" s="281"/>
      <c r="BG95" s="281"/>
      <c r="BH95" s="74"/>
      <c r="BI95" s="74"/>
      <c r="BJ95" s="74"/>
      <c r="BK95" s="74"/>
      <c r="BL95" s="74"/>
      <c r="BM95" s="74"/>
      <c r="BN95" s="74"/>
      <c r="BO95" s="74"/>
    </row>
    <row r="96" spans="2:67" s="18" customFormat="1" ht="16.5" hidden="1" thickBot="1">
      <c r="B96" s="18">
        <v>15</v>
      </c>
      <c r="C96" s="19"/>
      <c r="D96" s="141"/>
      <c r="E96" s="142"/>
      <c r="F96" s="21"/>
      <c r="G96" s="20">
        <f t="shared" si="62"/>
        <v>3</v>
      </c>
      <c r="H96" s="20">
        <f t="shared" si="59"/>
        <v>3</v>
      </c>
      <c r="I96" s="20">
        <f t="shared" si="59"/>
        <v>3</v>
      </c>
      <c r="J96" s="20">
        <f t="shared" si="59"/>
        <v>3</v>
      </c>
      <c r="K96" s="20">
        <f t="shared" si="59"/>
        <v>3</v>
      </c>
      <c r="L96" s="20">
        <f t="shared" si="59"/>
        <v>3</v>
      </c>
      <c r="M96" s="254">
        <f t="shared" si="59"/>
        <v>2</v>
      </c>
      <c r="N96" s="20">
        <f t="shared" si="59"/>
        <v>2</v>
      </c>
      <c r="O96" s="20">
        <f t="shared" si="59"/>
        <v>2</v>
      </c>
      <c r="P96" s="20">
        <f t="shared" si="59"/>
        <v>1</v>
      </c>
      <c r="Q96" s="20">
        <f t="shared" ref="Q96:R98" si="65">Q62</f>
        <v>1</v>
      </c>
      <c r="R96" s="20">
        <f t="shared" si="65"/>
        <v>1</v>
      </c>
      <c r="S96" s="25"/>
      <c r="T96" s="20"/>
      <c r="U96" s="20"/>
      <c r="V96" s="20"/>
      <c r="W96" s="20"/>
      <c r="X96" s="20"/>
      <c r="Y96" s="20"/>
      <c r="Z96" s="67">
        <f>C34</f>
        <v>7</v>
      </c>
      <c r="AA96" s="11"/>
      <c r="AB96" s="1">
        <f t="shared" si="61"/>
        <v>20</v>
      </c>
      <c r="AC96" s="66">
        <f t="shared" si="58"/>
        <v>0</v>
      </c>
      <c r="AD96" s="1">
        <f t="shared" si="55"/>
        <v>0</v>
      </c>
      <c r="AE96" s="284"/>
      <c r="AF96" s="284"/>
      <c r="AG96" s="281"/>
      <c r="AH96" s="68"/>
      <c r="AI96" s="68"/>
      <c r="AJ96" s="68"/>
      <c r="AK96" s="68"/>
      <c r="AL96" s="68"/>
      <c r="AM96" s="284"/>
      <c r="AN96" s="281"/>
      <c r="AO96" s="281"/>
      <c r="AP96" s="281"/>
      <c r="AQ96" s="281">
        <f t="shared" ref="AQ96:AQ155" si="66">IF(E96="нет",1,0)</f>
        <v>0</v>
      </c>
      <c r="AR96" s="281">
        <f t="shared" ref="AR96:AR155" si="67">SUM(AK96:AM96)</f>
        <v>0</v>
      </c>
      <c r="AS96" s="205">
        <f t="shared" ref="AS96:AS138" si="68">SUM(AH96:AJ96)</f>
        <v>0</v>
      </c>
      <c r="AT96" s="281">
        <f t="shared" si="23"/>
        <v>0</v>
      </c>
      <c r="AU96" s="281">
        <f t="shared" ref="AU96:AU155" si="69">IF(AQ96=0,IF(AS96=1,1,0),0)</f>
        <v>0</v>
      </c>
      <c r="AV96" s="281"/>
      <c r="AW96" s="281"/>
      <c r="AX96" s="281"/>
      <c r="AY96" s="281"/>
      <c r="AZ96" s="281"/>
      <c r="BA96" s="281"/>
      <c r="BB96" s="281"/>
      <c r="BC96" s="281"/>
      <c r="BD96" s="281"/>
      <c r="BE96" s="281"/>
      <c r="BF96" s="281"/>
      <c r="BG96" s="281"/>
      <c r="BH96" s="74"/>
      <c r="BI96" s="74"/>
      <c r="BJ96" s="74"/>
      <c r="BK96" s="74"/>
      <c r="BL96" s="74"/>
      <c r="BM96" s="74"/>
      <c r="BN96" s="74"/>
      <c r="BO96" s="74"/>
    </row>
    <row r="97" spans="2:67" s="18" customFormat="1" ht="16.5" hidden="1" thickBot="1">
      <c r="B97" s="18">
        <v>16</v>
      </c>
      <c r="C97" s="19"/>
      <c r="D97" s="141"/>
      <c r="E97" s="142"/>
      <c r="F97" s="21"/>
      <c r="G97" s="20">
        <f t="shared" si="62"/>
        <v>3</v>
      </c>
      <c r="H97" s="20">
        <f t="shared" si="59"/>
        <v>3</v>
      </c>
      <c r="I97" s="20">
        <f t="shared" si="59"/>
        <v>3</v>
      </c>
      <c r="J97" s="20">
        <f t="shared" si="59"/>
        <v>3</v>
      </c>
      <c r="K97" s="20">
        <f t="shared" si="59"/>
        <v>3</v>
      </c>
      <c r="L97" s="20">
        <f t="shared" si="59"/>
        <v>3</v>
      </c>
      <c r="M97" s="255">
        <f t="shared" si="59"/>
        <v>2</v>
      </c>
      <c r="N97" s="20">
        <f t="shared" si="59"/>
        <v>2</v>
      </c>
      <c r="O97" s="20">
        <f t="shared" si="59"/>
        <v>2</v>
      </c>
      <c r="P97" s="20">
        <f t="shared" si="59"/>
        <v>1</v>
      </c>
      <c r="Q97" s="20">
        <f t="shared" si="65"/>
        <v>1</v>
      </c>
      <c r="R97" s="20">
        <f t="shared" si="65"/>
        <v>1</v>
      </c>
      <c r="S97" s="25"/>
      <c r="T97" s="20"/>
      <c r="U97" s="20"/>
      <c r="V97" s="20"/>
      <c r="W97" s="20"/>
      <c r="X97" s="20"/>
      <c r="Y97" s="20"/>
      <c r="Z97" s="256">
        <f t="shared" si="64"/>
        <v>7</v>
      </c>
      <c r="AA97" s="11"/>
      <c r="AB97" s="1">
        <f t="shared" si="61"/>
        <v>20</v>
      </c>
      <c r="AC97" s="66">
        <f t="shared" si="58"/>
        <v>0</v>
      </c>
      <c r="AD97" s="1">
        <f t="shared" si="55"/>
        <v>0</v>
      </c>
      <c r="AE97" s="284"/>
      <c r="AF97" s="284"/>
      <c r="AG97" s="281"/>
      <c r="AH97" s="68"/>
      <c r="AI97" s="68"/>
      <c r="AJ97" s="68"/>
      <c r="AK97" s="68"/>
      <c r="AL97" s="68"/>
      <c r="AM97" s="284"/>
      <c r="AN97" s="281"/>
      <c r="AO97" s="281"/>
      <c r="AP97" s="281"/>
      <c r="AQ97" s="281">
        <f t="shared" si="66"/>
        <v>0</v>
      </c>
      <c r="AR97" s="281">
        <f t="shared" si="67"/>
        <v>0</v>
      </c>
      <c r="AS97" s="205">
        <f t="shared" si="68"/>
        <v>0</v>
      </c>
      <c r="AT97" s="281">
        <f t="shared" si="23"/>
        <v>0</v>
      </c>
      <c r="AU97" s="281">
        <f t="shared" si="69"/>
        <v>0</v>
      </c>
      <c r="AV97" s="281"/>
      <c r="AW97" s="281"/>
      <c r="AX97" s="281"/>
      <c r="AY97" s="281"/>
      <c r="AZ97" s="281"/>
      <c r="BA97" s="281"/>
      <c r="BB97" s="281"/>
      <c r="BC97" s="281"/>
      <c r="BD97" s="281"/>
      <c r="BE97" s="281"/>
      <c r="BF97" s="281"/>
      <c r="BG97" s="281"/>
      <c r="BH97" s="74"/>
      <c r="BI97" s="74"/>
      <c r="BJ97" s="74"/>
      <c r="BK97" s="74"/>
      <c r="BL97" s="74"/>
      <c r="BM97" s="74"/>
      <c r="BN97" s="74"/>
      <c r="BO97" s="74"/>
    </row>
    <row r="98" spans="2:67" s="18" customFormat="1" ht="16.5" hidden="1" thickBot="1">
      <c r="C98" s="19"/>
      <c r="D98" s="141"/>
      <c r="E98" s="141"/>
      <c r="F98" s="21"/>
      <c r="G98" s="20">
        <f t="shared" si="62"/>
        <v>3</v>
      </c>
      <c r="H98" s="20">
        <f t="shared" si="59"/>
        <v>3</v>
      </c>
      <c r="I98" s="20">
        <f t="shared" si="59"/>
        <v>3</v>
      </c>
      <c r="J98" s="20">
        <f t="shared" si="59"/>
        <v>3</v>
      </c>
      <c r="K98" s="20">
        <f t="shared" si="59"/>
        <v>3</v>
      </c>
      <c r="L98" s="20">
        <f t="shared" si="59"/>
        <v>3</v>
      </c>
      <c r="M98" s="255">
        <f t="shared" si="59"/>
        <v>2</v>
      </c>
      <c r="N98" s="20">
        <f t="shared" si="59"/>
        <v>2</v>
      </c>
      <c r="O98" s="20">
        <f t="shared" si="59"/>
        <v>2</v>
      </c>
      <c r="P98" s="20">
        <f t="shared" si="59"/>
        <v>1</v>
      </c>
      <c r="Q98" s="20">
        <f t="shared" si="65"/>
        <v>0</v>
      </c>
      <c r="R98" s="20">
        <f t="shared" si="65"/>
        <v>0</v>
      </c>
      <c r="S98" s="25"/>
      <c r="T98" s="20"/>
      <c r="U98" s="20"/>
      <c r="V98" s="20"/>
      <c r="W98" s="20"/>
      <c r="X98" s="20"/>
      <c r="Y98" s="20"/>
      <c r="Z98" s="256">
        <f t="shared" si="64"/>
        <v>7</v>
      </c>
      <c r="AA98" s="11"/>
      <c r="AB98" s="1">
        <f t="shared" si="61"/>
        <v>20</v>
      </c>
      <c r="AE98" s="284"/>
      <c r="AF98" s="284"/>
      <c r="AG98" s="281"/>
      <c r="AH98" s="68"/>
      <c r="AI98" s="68"/>
      <c r="AJ98" s="68"/>
      <c r="AK98" s="68"/>
      <c r="AL98" s="68"/>
      <c r="AM98" s="284"/>
      <c r="AN98" s="281"/>
      <c r="AO98" s="281"/>
      <c r="AP98" s="281"/>
      <c r="AQ98" s="281">
        <f t="shared" si="66"/>
        <v>0</v>
      </c>
      <c r="AR98" s="281">
        <f t="shared" si="67"/>
        <v>0</v>
      </c>
      <c r="AS98" s="205">
        <f t="shared" si="68"/>
        <v>0</v>
      </c>
      <c r="AT98" s="281">
        <f t="shared" ref="AT98:AT138" si="70">IF(AQ98=0,IF(AR98=1,1,0),0)</f>
        <v>0</v>
      </c>
      <c r="AU98" s="281">
        <f t="shared" si="69"/>
        <v>0</v>
      </c>
      <c r="AV98" s="281"/>
      <c r="AW98" s="281"/>
      <c r="AX98" s="281"/>
      <c r="AY98" s="281"/>
      <c r="AZ98" s="281"/>
      <c r="BA98" s="281"/>
      <c r="BB98" s="281"/>
      <c r="BC98" s="281"/>
      <c r="BD98" s="281"/>
      <c r="BE98" s="281"/>
      <c r="BF98" s="281"/>
      <c r="BG98" s="281"/>
      <c r="BH98" s="74"/>
      <c r="BI98" s="74"/>
      <c r="BJ98" s="74"/>
      <c r="BK98" s="74"/>
      <c r="BL98" s="74"/>
      <c r="BM98" s="74"/>
      <c r="BN98" s="74"/>
      <c r="BO98" s="74"/>
    </row>
    <row r="99" spans="2:67" s="62" customFormat="1" ht="16.5" hidden="1" thickBot="1">
      <c r="B99" s="63" t="s">
        <v>59</v>
      </c>
      <c r="C99" s="64"/>
      <c r="D99" s="135" t="s">
        <v>52</v>
      </c>
      <c r="E99" s="136" t="s">
        <v>133</v>
      </c>
      <c r="F99" s="137" t="s">
        <v>53</v>
      </c>
      <c r="G99" s="37" t="s">
        <v>44</v>
      </c>
      <c r="H99" s="38" t="s">
        <v>45</v>
      </c>
      <c r="I99" s="92" t="s">
        <v>46</v>
      </c>
      <c r="J99" s="94" t="s">
        <v>47</v>
      </c>
      <c r="K99" s="95" t="s">
        <v>49</v>
      </c>
      <c r="L99" s="88" t="s">
        <v>48</v>
      </c>
      <c r="M99" s="238" t="s">
        <v>50</v>
      </c>
      <c r="N99" s="100" t="s">
        <v>7</v>
      </c>
      <c r="O99" s="89" t="s">
        <v>8</v>
      </c>
      <c r="P99" s="239" t="s">
        <v>9</v>
      </c>
      <c r="Q99" s="240" t="s">
        <v>51</v>
      </c>
      <c r="R99" s="241" t="s">
        <v>10</v>
      </c>
      <c r="S99" s="860" t="s">
        <v>31</v>
      </c>
      <c r="T99" s="862" t="s">
        <v>54</v>
      </c>
      <c r="U99" s="862" t="s">
        <v>51</v>
      </c>
      <c r="V99" s="862" t="s">
        <v>55</v>
      </c>
      <c r="W99" s="862" t="s">
        <v>58</v>
      </c>
      <c r="X99" s="862" t="s">
        <v>74</v>
      </c>
      <c r="Y99" s="866" t="s">
        <v>75</v>
      </c>
      <c r="Z99" s="785" t="s">
        <v>90</v>
      </c>
      <c r="AA99" s="869" t="s">
        <v>91</v>
      </c>
      <c r="AB99" s="871" t="s">
        <v>84</v>
      </c>
      <c r="AC99" s="794" t="s">
        <v>92</v>
      </c>
      <c r="AD99" s="1"/>
      <c r="AE99" s="257"/>
      <c r="AF99" s="284"/>
      <c r="AG99" s="258"/>
      <c r="AH99" s="877" t="s">
        <v>82</v>
      </c>
      <c r="AI99" s="878"/>
      <c r="AJ99" s="878"/>
      <c r="AK99" s="878"/>
      <c r="AL99" s="878"/>
      <c r="AM99" s="878"/>
      <c r="AN99" s="878"/>
      <c r="AO99" s="878"/>
      <c r="AP99" s="281"/>
      <c r="AQ99" s="281">
        <f t="shared" si="66"/>
        <v>0</v>
      </c>
      <c r="AR99" s="281">
        <f t="shared" si="67"/>
        <v>0</v>
      </c>
      <c r="AS99" s="205">
        <f t="shared" si="68"/>
        <v>0</v>
      </c>
      <c r="AT99" s="281">
        <f t="shared" si="70"/>
        <v>0</v>
      </c>
      <c r="AU99" s="281">
        <f t="shared" si="69"/>
        <v>0</v>
      </c>
      <c r="AV99" s="281"/>
      <c r="AW99" s="281"/>
      <c r="AX99" s="281"/>
      <c r="AY99" s="281"/>
      <c r="AZ99" s="281"/>
      <c r="BA99" s="281"/>
      <c r="BB99" s="281"/>
      <c r="BC99" s="281"/>
      <c r="BD99" s="281"/>
      <c r="BE99" s="281"/>
      <c r="BF99" s="281"/>
      <c r="BG99" s="281"/>
      <c r="BH99" s="75"/>
      <c r="BI99" s="75"/>
      <c r="BJ99" s="75"/>
      <c r="BK99" s="75"/>
      <c r="BL99" s="75"/>
      <c r="BM99" s="75"/>
      <c r="BN99" s="75"/>
      <c r="BO99" s="75"/>
    </row>
    <row r="100" spans="2:67" ht="16.5" hidden="1" thickBot="1">
      <c r="B100" s="46"/>
      <c r="C100" s="4" t="s">
        <v>119</v>
      </c>
      <c r="D100" s="129" t="s">
        <v>22</v>
      </c>
      <c r="E100" s="129" t="s">
        <v>23</v>
      </c>
      <c r="F100" s="129" t="s">
        <v>12</v>
      </c>
      <c r="G100" s="58" t="s">
        <v>13</v>
      </c>
      <c r="H100" s="112" t="s">
        <v>14</v>
      </c>
      <c r="I100" s="113" t="s">
        <v>15</v>
      </c>
      <c r="J100" s="114" t="s">
        <v>16</v>
      </c>
      <c r="K100" s="115" t="s">
        <v>18</v>
      </c>
      <c r="L100" s="113" t="s">
        <v>17</v>
      </c>
      <c r="M100" s="117" t="s">
        <v>19</v>
      </c>
      <c r="N100" s="116" t="s">
        <v>20</v>
      </c>
      <c r="O100" s="60" t="s">
        <v>21</v>
      </c>
      <c r="P100" s="242" t="s">
        <v>26</v>
      </c>
      <c r="Q100" s="111" t="s">
        <v>28</v>
      </c>
      <c r="R100" s="111" t="s">
        <v>86</v>
      </c>
      <c r="S100" s="861"/>
      <c r="T100" s="863"/>
      <c r="U100" s="863"/>
      <c r="V100" s="863"/>
      <c r="W100" s="863"/>
      <c r="X100" s="863"/>
      <c r="Y100" s="867"/>
      <c r="Z100" s="868"/>
      <c r="AA100" s="870"/>
      <c r="AB100" s="872"/>
      <c r="AC100" s="873"/>
      <c r="AF100" s="284"/>
      <c r="AG100" s="243" t="s">
        <v>24</v>
      </c>
      <c r="AH100" s="61" t="s">
        <v>66</v>
      </c>
      <c r="AI100" s="61" t="s">
        <v>67</v>
      </c>
      <c r="AJ100" s="61" t="s">
        <v>68</v>
      </c>
      <c r="AK100" s="61" t="s">
        <v>69</v>
      </c>
      <c r="AL100" s="61" t="s">
        <v>70</v>
      </c>
      <c r="AM100" s="61" t="s">
        <v>71</v>
      </c>
      <c r="AN100" s="61" t="s">
        <v>79</v>
      </c>
      <c r="AO100" s="61" t="s">
        <v>80</v>
      </c>
      <c r="AP100" s="281" t="s">
        <v>81</v>
      </c>
      <c r="AQ100" s="281">
        <f t="shared" si="66"/>
        <v>0</v>
      </c>
      <c r="AR100" s="281">
        <f t="shared" si="67"/>
        <v>0</v>
      </c>
      <c r="AS100" s="205">
        <f t="shared" si="68"/>
        <v>0</v>
      </c>
      <c r="AT100" s="281">
        <f t="shared" si="70"/>
        <v>0</v>
      </c>
      <c r="AU100" s="281">
        <f t="shared" si="69"/>
        <v>0</v>
      </c>
    </row>
    <row r="101" spans="2:67" ht="16.5" hidden="1" thickBot="1">
      <c r="B101" s="47">
        <v>1</v>
      </c>
      <c r="C101" s="82"/>
      <c r="D101" s="216">
        <f t="shared" ref="D101:D109" si="71">IF(AB101=0,ROUND(F101,0),IF(AB101=1,ROUND(F101-1,0),2))</f>
        <v>2</v>
      </c>
      <c r="E101" s="217" t="str">
        <f t="shared" ref="E101:E110" si="72">IF(SUM(AH101:AJ101)+SUM(AN101:AO101)&lt;2,"да","нет")</f>
        <v>нет</v>
      </c>
      <c r="F101" s="223">
        <f t="shared" ref="F101:F110" si="73">(G101*G111+H101*H111+I101*I111+J101*J111+K101*K111+L101*L111+M101*M111)/AB111</f>
        <v>0.39571428571428574</v>
      </c>
      <c r="G101" s="79"/>
      <c r="H101" s="53"/>
      <c r="I101" s="78"/>
      <c r="J101" s="79"/>
      <c r="K101" s="78"/>
      <c r="L101" s="168">
        <f t="shared" ref="L101:L110" si="74">2+3.4*S101/AD101</f>
        <v>2</v>
      </c>
      <c r="M101" s="217">
        <f>(N101*N111+O101*O111+P101*P111+Q101*Q111+R101*R111)/Z111</f>
        <v>0.95714285714285718</v>
      </c>
      <c r="N101" s="86"/>
      <c r="O101" s="31"/>
      <c r="P101" s="150">
        <f>2+(T101+X101+Y101)*3/30</f>
        <v>2</v>
      </c>
      <c r="Q101" s="151">
        <f t="shared" ref="Q101:Q110" si="75">IF(AP101=0,5-U101*2/7,2)</f>
        <v>2</v>
      </c>
      <c r="R101" s="152">
        <f>2.7+V101/4+W101</f>
        <v>2.7</v>
      </c>
      <c r="S101" s="45"/>
      <c r="T101" s="215"/>
      <c r="U101" s="215"/>
      <c r="V101" s="215"/>
      <c r="W101" s="215"/>
      <c r="X101" s="215"/>
      <c r="Y101" s="225"/>
      <c r="Z101" s="217">
        <f>IF(D101&gt;2.5,0,1)</f>
        <v>1</v>
      </c>
      <c r="AA101" s="80"/>
      <c r="AB101" s="153">
        <f>AG101</f>
        <v>8</v>
      </c>
      <c r="AC101" s="156">
        <f>AB101-AA101</f>
        <v>8</v>
      </c>
      <c r="AD101" s="283">
        <f>AD80</f>
        <v>38</v>
      </c>
      <c r="AE101" s="120"/>
      <c r="AF101" s="284">
        <f t="shared" ref="AF101:AF138" si="76">IF(D101&lt;2.5,1,0)</f>
        <v>1</v>
      </c>
      <c r="AG101" s="157">
        <f>SUM(AH101:AO101)</f>
        <v>8</v>
      </c>
      <c r="AH101" s="174">
        <f t="shared" ref="AH101:AK110" si="77">IF(G101&lt;2.6,1,0)</f>
        <v>1</v>
      </c>
      <c r="AI101" s="153">
        <f t="shared" si="77"/>
        <v>1</v>
      </c>
      <c r="AJ101" s="156">
        <f t="shared" si="77"/>
        <v>1</v>
      </c>
      <c r="AK101" s="158">
        <f t="shared" si="77"/>
        <v>1</v>
      </c>
      <c r="AL101" s="153">
        <f t="shared" ref="AL101:AL110" si="78">IF(L101&lt;2.6,1,0)</f>
        <v>1</v>
      </c>
      <c r="AM101" s="154">
        <f t="shared" ref="AM101:AM110" si="79">IF(K101&lt;2.6,1,0)</f>
        <v>1</v>
      </c>
      <c r="AN101" s="155">
        <f>IF(N101&lt;2.6,1,0)</f>
        <v>1</v>
      </c>
      <c r="AO101" s="159">
        <f t="shared" ref="AO101:AO110" si="80">IF(O101&lt;2.6,1,0)</f>
        <v>1</v>
      </c>
      <c r="AP101" s="208">
        <f t="shared" ref="AP101:AP110" si="81">SUM(AN101:AO101)</f>
        <v>2</v>
      </c>
      <c r="AQ101" s="279">
        <f t="shared" si="66"/>
        <v>1</v>
      </c>
      <c r="AR101" s="279">
        <f t="shared" si="67"/>
        <v>3</v>
      </c>
      <c r="AS101" s="280">
        <f t="shared" si="68"/>
        <v>3</v>
      </c>
      <c r="AT101" s="279">
        <f t="shared" si="70"/>
        <v>0</v>
      </c>
      <c r="AU101" s="279">
        <f t="shared" si="69"/>
        <v>0</v>
      </c>
    </row>
    <row r="102" spans="2:67" ht="16.5" hidden="1" thickBot="1">
      <c r="B102" s="48">
        <v>2</v>
      </c>
      <c r="C102" s="71"/>
      <c r="D102" s="219">
        <f t="shared" si="71"/>
        <v>2</v>
      </c>
      <c r="E102" s="220" t="str">
        <f t="shared" si="72"/>
        <v>нет</v>
      </c>
      <c r="F102" s="221">
        <f t="shared" si="73"/>
        <v>0.39571428571428574</v>
      </c>
      <c r="G102" s="41"/>
      <c r="H102" s="42"/>
      <c r="I102" s="55"/>
      <c r="J102" s="41"/>
      <c r="K102" s="52"/>
      <c r="L102" s="161">
        <f t="shared" si="74"/>
        <v>2</v>
      </c>
      <c r="M102" s="220">
        <f t="shared" ref="M102:M110" si="82">(N102*N112+O102*O112+P102*P112+Q102*Q112+R102*R112)/Z112</f>
        <v>0.95714285714285718</v>
      </c>
      <c r="N102" s="14"/>
      <c r="O102" s="6"/>
      <c r="P102" s="160">
        <f t="shared" ref="P102:P110" si="83">2+(T102+X102+Y102)*3/30</f>
        <v>2</v>
      </c>
      <c r="Q102" s="161">
        <f t="shared" si="75"/>
        <v>2</v>
      </c>
      <c r="R102" s="162">
        <f t="shared" ref="R102:R110" si="84">2.7+V102/4+W102</f>
        <v>2.7</v>
      </c>
      <c r="S102" s="41"/>
      <c r="T102" s="6"/>
      <c r="U102" s="6"/>
      <c r="V102" s="6"/>
      <c r="W102" s="6"/>
      <c r="X102" s="6"/>
      <c r="Y102" s="226"/>
      <c r="Z102" s="220">
        <f t="shared" ref="Z102:Z110" si="85">IF(D102&gt;2.5,0,1)</f>
        <v>1</v>
      </c>
      <c r="AA102" s="5"/>
      <c r="AB102" s="163">
        <f t="shared" ref="AB102:AB110" si="86">AG102</f>
        <v>8</v>
      </c>
      <c r="AC102" s="165">
        <f t="shared" ref="AC102:AC110" si="87">AB102-AA102</f>
        <v>8</v>
      </c>
      <c r="AD102" s="227">
        <f t="shared" si="55"/>
        <v>38</v>
      </c>
      <c r="AE102" s="228"/>
      <c r="AF102" s="284">
        <f t="shared" si="76"/>
        <v>1</v>
      </c>
      <c r="AG102" s="165">
        <f>SUM(AH102:AO102)</f>
        <v>8</v>
      </c>
      <c r="AH102" s="160">
        <f t="shared" si="77"/>
        <v>1</v>
      </c>
      <c r="AI102" s="163">
        <f t="shared" si="77"/>
        <v>1</v>
      </c>
      <c r="AJ102" s="165">
        <f t="shared" si="77"/>
        <v>1</v>
      </c>
      <c r="AK102" s="166">
        <f t="shared" si="77"/>
        <v>1</v>
      </c>
      <c r="AL102" s="163">
        <f t="shared" si="78"/>
        <v>1</v>
      </c>
      <c r="AM102" s="162">
        <f t="shared" si="79"/>
        <v>1</v>
      </c>
      <c r="AN102" s="164">
        <f t="shared" ref="AN102:AN110" si="88">IF(N102&lt;2.6,1,0)</f>
        <v>1</v>
      </c>
      <c r="AO102" s="167">
        <f t="shared" si="80"/>
        <v>1</v>
      </c>
      <c r="AP102" s="208">
        <f t="shared" si="81"/>
        <v>2</v>
      </c>
      <c r="AQ102" s="279">
        <f t="shared" si="66"/>
        <v>1</v>
      </c>
      <c r="AR102" s="279">
        <f t="shared" si="67"/>
        <v>3</v>
      </c>
      <c r="AS102" s="280">
        <f t="shared" si="68"/>
        <v>3</v>
      </c>
      <c r="AT102" s="279">
        <f t="shared" si="70"/>
        <v>0</v>
      </c>
      <c r="AU102" s="279">
        <f t="shared" si="69"/>
        <v>0</v>
      </c>
    </row>
    <row r="103" spans="2:67" ht="16.5" hidden="1" thickBot="1">
      <c r="B103" s="49">
        <v>3</v>
      </c>
      <c r="C103" s="72"/>
      <c r="D103" s="216">
        <f t="shared" si="71"/>
        <v>0</v>
      </c>
      <c r="E103" s="222" t="str">
        <f t="shared" si="72"/>
        <v>нет</v>
      </c>
      <c r="F103" s="218">
        <f t="shared" si="73"/>
        <v>0.39571428571428574</v>
      </c>
      <c r="G103" s="39"/>
      <c r="H103" s="40"/>
      <c r="I103" s="54"/>
      <c r="J103" s="39"/>
      <c r="K103" s="54"/>
      <c r="L103" s="168">
        <f t="shared" si="74"/>
        <v>2</v>
      </c>
      <c r="M103" s="222">
        <f t="shared" si="82"/>
        <v>0.95714285714285718</v>
      </c>
      <c r="N103" s="286"/>
      <c r="O103" s="287"/>
      <c r="P103" s="266">
        <f t="shared" si="83"/>
        <v>2</v>
      </c>
      <c r="Q103" s="168">
        <f t="shared" si="75"/>
        <v>2</v>
      </c>
      <c r="R103" s="207">
        <f t="shared" si="84"/>
        <v>2.7</v>
      </c>
      <c r="S103" s="39"/>
      <c r="T103" s="287"/>
      <c r="U103" s="287"/>
      <c r="V103" s="287"/>
      <c r="W103" s="287"/>
      <c r="X103" s="287"/>
      <c r="Y103" s="282"/>
      <c r="Z103" s="222">
        <f t="shared" si="85"/>
        <v>1</v>
      </c>
      <c r="AA103" s="7"/>
      <c r="AB103" s="209">
        <f t="shared" si="86"/>
        <v>0</v>
      </c>
      <c r="AC103" s="157">
        <f t="shared" si="87"/>
        <v>0</v>
      </c>
      <c r="AD103" s="283">
        <f t="shared" si="55"/>
        <v>38</v>
      </c>
      <c r="AE103" s="120"/>
      <c r="AF103" s="284"/>
      <c r="AG103" s="157"/>
      <c r="AH103" s="170">
        <f t="shared" si="77"/>
        <v>1</v>
      </c>
      <c r="AI103" s="209">
        <f t="shared" si="77"/>
        <v>1</v>
      </c>
      <c r="AJ103" s="157">
        <f t="shared" si="77"/>
        <v>1</v>
      </c>
      <c r="AK103" s="208">
        <f t="shared" si="77"/>
        <v>1</v>
      </c>
      <c r="AL103" s="209">
        <f t="shared" si="78"/>
        <v>1</v>
      </c>
      <c r="AM103" s="207">
        <f t="shared" si="79"/>
        <v>1</v>
      </c>
      <c r="AN103" s="169">
        <f t="shared" si="88"/>
        <v>1</v>
      </c>
      <c r="AO103" s="171">
        <f t="shared" si="80"/>
        <v>1</v>
      </c>
      <c r="AP103" s="208">
        <f t="shared" si="81"/>
        <v>2</v>
      </c>
      <c r="AQ103" s="279">
        <f t="shared" si="66"/>
        <v>1</v>
      </c>
      <c r="AR103" s="279">
        <f t="shared" si="67"/>
        <v>3</v>
      </c>
      <c r="AS103" s="280">
        <f t="shared" si="68"/>
        <v>3</v>
      </c>
      <c r="AT103" s="279">
        <f t="shared" si="70"/>
        <v>0</v>
      </c>
      <c r="AU103" s="279">
        <f t="shared" si="69"/>
        <v>0</v>
      </c>
    </row>
    <row r="104" spans="2:67" ht="16.5" hidden="1" thickBot="1">
      <c r="B104" s="48">
        <v>4</v>
      </c>
      <c r="C104" s="71"/>
      <c r="D104" s="219">
        <f t="shared" si="71"/>
        <v>2</v>
      </c>
      <c r="E104" s="220" t="str">
        <f t="shared" si="72"/>
        <v>нет</v>
      </c>
      <c r="F104" s="221">
        <f t="shared" si="73"/>
        <v>0.39571428571428574</v>
      </c>
      <c r="G104" s="41"/>
      <c r="H104" s="42"/>
      <c r="I104" s="55"/>
      <c r="J104" s="41"/>
      <c r="K104" s="52"/>
      <c r="L104" s="161">
        <f t="shared" si="74"/>
        <v>2</v>
      </c>
      <c r="M104" s="220">
        <f t="shared" si="82"/>
        <v>0.95714285714285718</v>
      </c>
      <c r="N104" s="14"/>
      <c r="O104" s="6"/>
      <c r="P104" s="160">
        <f t="shared" si="83"/>
        <v>2</v>
      </c>
      <c r="Q104" s="161">
        <f t="shared" si="75"/>
        <v>2</v>
      </c>
      <c r="R104" s="162">
        <f t="shared" si="84"/>
        <v>2.7</v>
      </c>
      <c r="S104" s="41"/>
      <c r="T104" s="6"/>
      <c r="U104" s="6"/>
      <c r="V104" s="6"/>
      <c r="W104" s="6"/>
      <c r="X104" s="6"/>
      <c r="Y104" s="226"/>
      <c r="Z104" s="220">
        <f t="shared" si="85"/>
        <v>1</v>
      </c>
      <c r="AA104" s="5"/>
      <c r="AB104" s="163">
        <f t="shared" si="86"/>
        <v>8</v>
      </c>
      <c r="AC104" s="165">
        <f t="shared" si="87"/>
        <v>8</v>
      </c>
      <c r="AD104" s="227">
        <f>AD103</f>
        <v>38</v>
      </c>
      <c r="AE104" s="228"/>
      <c r="AF104" s="284">
        <f t="shared" si="76"/>
        <v>1</v>
      </c>
      <c r="AG104" s="165">
        <f t="shared" ref="AG104:AG110" si="89">SUM(AH104:AO104)</f>
        <v>8</v>
      </c>
      <c r="AH104" s="160">
        <f t="shared" si="77"/>
        <v>1</v>
      </c>
      <c r="AI104" s="163">
        <f t="shared" si="77"/>
        <v>1</v>
      </c>
      <c r="AJ104" s="165">
        <f t="shared" si="77"/>
        <v>1</v>
      </c>
      <c r="AK104" s="166">
        <f t="shared" si="77"/>
        <v>1</v>
      </c>
      <c r="AL104" s="163">
        <f t="shared" si="78"/>
        <v>1</v>
      </c>
      <c r="AM104" s="162">
        <f t="shared" si="79"/>
        <v>1</v>
      </c>
      <c r="AN104" s="164">
        <f t="shared" si="88"/>
        <v>1</v>
      </c>
      <c r="AO104" s="167">
        <f t="shared" si="80"/>
        <v>1</v>
      </c>
      <c r="AP104" s="208">
        <f t="shared" si="81"/>
        <v>2</v>
      </c>
      <c r="AQ104" s="279">
        <f t="shared" si="66"/>
        <v>1</v>
      </c>
      <c r="AR104" s="279">
        <f t="shared" si="67"/>
        <v>3</v>
      </c>
      <c r="AS104" s="280">
        <f t="shared" si="68"/>
        <v>3</v>
      </c>
      <c r="AT104" s="279">
        <f t="shared" si="70"/>
        <v>0</v>
      </c>
      <c r="AU104" s="279">
        <f t="shared" si="69"/>
        <v>0</v>
      </c>
    </row>
    <row r="105" spans="2:67" ht="16.5" hidden="1" thickBot="1">
      <c r="B105" s="49">
        <v>5</v>
      </c>
      <c r="C105" s="72"/>
      <c r="D105" s="216">
        <f t="shared" si="71"/>
        <v>2</v>
      </c>
      <c r="E105" s="222" t="str">
        <f t="shared" si="72"/>
        <v>нет</v>
      </c>
      <c r="F105" s="218">
        <f t="shared" si="73"/>
        <v>0.39571428571428574</v>
      </c>
      <c r="G105" s="39"/>
      <c r="H105" s="40"/>
      <c r="I105" s="54"/>
      <c r="J105" s="39"/>
      <c r="K105" s="54"/>
      <c r="L105" s="168">
        <f t="shared" si="74"/>
        <v>2</v>
      </c>
      <c r="M105" s="222">
        <f t="shared" si="82"/>
        <v>0.95714285714285718</v>
      </c>
      <c r="N105" s="286"/>
      <c r="O105" s="287"/>
      <c r="P105" s="266">
        <f t="shared" si="83"/>
        <v>2</v>
      </c>
      <c r="Q105" s="168">
        <f t="shared" si="75"/>
        <v>2</v>
      </c>
      <c r="R105" s="207">
        <f t="shared" si="84"/>
        <v>2.7</v>
      </c>
      <c r="S105" s="39"/>
      <c r="T105" s="287"/>
      <c r="U105" s="287"/>
      <c r="V105" s="287"/>
      <c r="W105" s="287"/>
      <c r="X105" s="287"/>
      <c r="Y105" s="282"/>
      <c r="Z105" s="222">
        <f t="shared" si="85"/>
        <v>1</v>
      </c>
      <c r="AA105" s="7"/>
      <c r="AB105" s="209">
        <f t="shared" si="86"/>
        <v>8</v>
      </c>
      <c r="AC105" s="157">
        <f t="shared" si="87"/>
        <v>8</v>
      </c>
      <c r="AD105" s="283">
        <f t="shared" si="55"/>
        <v>38</v>
      </c>
      <c r="AE105" s="120"/>
      <c r="AF105" s="284">
        <f t="shared" si="76"/>
        <v>1</v>
      </c>
      <c r="AG105" s="157">
        <f t="shared" si="89"/>
        <v>8</v>
      </c>
      <c r="AH105" s="170">
        <f t="shared" si="77"/>
        <v>1</v>
      </c>
      <c r="AI105" s="209">
        <f t="shared" si="77"/>
        <v>1</v>
      </c>
      <c r="AJ105" s="157">
        <f t="shared" si="77"/>
        <v>1</v>
      </c>
      <c r="AK105" s="208">
        <f t="shared" si="77"/>
        <v>1</v>
      </c>
      <c r="AL105" s="209">
        <f t="shared" si="78"/>
        <v>1</v>
      </c>
      <c r="AM105" s="207">
        <f t="shared" si="79"/>
        <v>1</v>
      </c>
      <c r="AN105" s="169">
        <f t="shared" si="88"/>
        <v>1</v>
      </c>
      <c r="AO105" s="171">
        <f t="shared" si="80"/>
        <v>1</v>
      </c>
      <c r="AP105" s="208">
        <f t="shared" si="81"/>
        <v>2</v>
      </c>
      <c r="AQ105" s="279">
        <f t="shared" si="66"/>
        <v>1</v>
      </c>
      <c r="AR105" s="279">
        <f t="shared" si="67"/>
        <v>3</v>
      </c>
      <c r="AS105" s="280">
        <f t="shared" si="68"/>
        <v>3</v>
      </c>
      <c r="AT105" s="279">
        <f t="shared" si="70"/>
        <v>0</v>
      </c>
      <c r="AU105" s="279">
        <f t="shared" si="69"/>
        <v>0</v>
      </c>
    </row>
    <row r="106" spans="2:67" ht="16.5" hidden="1" thickBot="1">
      <c r="B106" s="48">
        <v>6</v>
      </c>
      <c r="C106" s="71"/>
      <c r="D106" s="219">
        <f t="shared" si="71"/>
        <v>2</v>
      </c>
      <c r="E106" s="220" t="str">
        <f t="shared" si="72"/>
        <v>нет</v>
      </c>
      <c r="F106" s="221">
        <f t="shared" si="73"/>
        <v>0.39571428571428574</v>
      </c>
      <c r="G106" s="41"/>
      <c r="H106" s="42"/>
      <c r="I106" s="55"/>
      <c r="J106" s="41"/>
      <c r="K106" s="52"/>
      <c r="L106" s="161">
        <f t="shared" si="74"/>
        <v>2</v>
      </c>
      <c r="M106" s="220">
        <f t="shared" si="82"/>
        <v>0.95714285714285718</v>
      </c>
      <c r="N106" s="14"/>
      <c r="O106" s="6"/>
      <c r="P106" s="160">
        <f t="shared" si="83"/>
        <v>2</v>
      </c>
      <c r="Q106" s="161">
        <f t="shared" si="75"/>
        <v>2</v>
      </c>
      <c r="R106" s="162">
        <f t="shared" si="84"/>
        <v>2.7</v>
      </c>
      <c r="S106" s="41"/>
      <c r="T106" s="6"/>
      <c r="U106" s="6"/>
      <c r="V106" s="6"/>
      <c r="W106" s="6"/>
      <c r="X106" s="6"/>
      <c r="Y106" s="226"/>
      <c r="Z106" s="220">
        <f t="shared" si="85"/>
        <v>1</v>
      </c>
      <c r="AA106" s="5"/>
      <c r="AB106" s="163">
        <f t="shared" si="86"/>
        <v>8</v>
      </c>
      <c r="AC106" s="165">
        <f t="shared" si="87"/>
        <v>8</v>
      </c>
      <c r="AD106" s="227">
        <f t="shared" si="55"/>
        <v>38</v>
      </c>
      <c r="AE106" s="228"/>
      <c r="AF106" s="284">
        <f t="shared" si="76"/>
        <v>1</v>
      </c>
      <c r="AG106" s="165">
        <f t="shared" si="89"/>
        <v>8</v>
      </c>
      <c r="AH106" s="160">
        <f t="shared" si="77"/>
        <v>1</v>
      </c>
      <c r="AI106" s="163">
        <f t="shared" si="77"/>
        <v>1</v>
      </c>
      <c r="AJ106" s="165">
        <f t="shared" si="77"/>
        <v>1</v>
      </c>
      <c r="AK106" s="166">
        <f t="shared" si="77"/>
        <v>1</v>
      </c>
      <c r="AL106" s="163">
        <f t="shared" si="78"/>
        <v>1</v>
      </c>
      <c r="AM106" s="162">
        <f t="shared" si="79"/>
        <v>1</v>
      </c>
      <c r="AN106" s="164">
        <f t="shared" si="88"/>
        <v>1</v>
      </c>
      <c r="AO106" s="167">
        <f t="shared" si="80"/>
        <v>1</v>
      </c>
      <c r="AP106" s="208">
        <f t="shared" si="81"/>
        <v>2</v>
      </c>
      <c r="AQ106" s="279">
        <f t="shared" si="66"/>
        <v>1</v>
      </c>
      <c r="AR106" s="279">
        <f t="shared" si="67"/>
        <v>3</v>
      </c>
      <c r="AS106" s="280">
        <f t="shared" si="68"/>
        <v>3</v>
      </c>
      <c r="AT106" s="279">
        <f t="shared" si="70"/>
        <v>0</v>
      </c>
      <c r="AU106" s="279">
        <f t="shared" si="69"/>
        <v>0</v>
      </c>
    </row>
    <row r="107" spans="2:67" ht="16.5" hidden="1" thickBot="1">
      <c r="B107" s="49">
        <v>7</v>
      </c>
      <c r="C107" s="72"/>
      <c r="D107" s="216">
        <f t="shared" si="71"/>
        <v>2</v>
      </c>
      <c r="E107" s="222" t="str">
        <f t="shared" si="72"/>
        <v>нет</v>
      </c>
      <c r="F107" s="218">
        <f t="shared" si="73"/>
        <v>0.39571428571428574</v>
      </c>
      <c r="G107" s="39"/>
      <c r="H107" s="40"/>
      <c r="I107" s="54"/>
      <c r="J107" s="39"/>
      <c r="K107" s="54"/>
      <c r="L107" s="168">
        <f t="shared" si="74"/>
        <v>2</v>
      </c>
      <c r="M107" s="222">
        <f t="shared" si="82"/>
        <v>0.95714285714285718</v>
      </c>
      <c r="N107" s="286"/>
      <c r="O107" s="287"/>
      <c r="P107" s="266">
        <f t="shared" si="83"/>
        <v>2</v>
      </c>
      <c r="Q107" s="168">
        <f t="shared" si="75"/>
        <v>2</v>
      </c>
      <c r="R107" s="207">
        <f t="shared" si="84"/>
        <v>2.7</v>
      </c>
      <c r="S107" s="39"/>
      <c r="T107" s="287"/>
      <c r="U107" s="287"/>
      <c r="V107" s="287"/>
      <c r="W107" s="287"/>
      <c r="X107" s="287"/>
      <c r="Y107" s="282"/>
      <c r="Z107" s="222">
        <f t="shared" si="85"/>
        <v>1</v>
      </c>
      <c r="AA107" s="7"/>
      <c r="AB107" s="209">
        <f t="shared" si="86"/>
        <v>8</v>
      </c>
      <c r="AC107" s="157">
        <f t="shared" si="87"/>
        <v>8</v>
      </c>
      <c r="AD107" s="283">
        <f t="shared" si="55"/>
        <v>38</v>
      </c>
      <c r="AE107" s="120"/>
      <c r="AF107" s="284">
        <f t="shared" si="76"/>
        <v>1</v>
      </c>
      <c r="AG107" s="157">
        <f t="shared" si="89"/>
        <v>8</v>
      </c>
      <c r="AH107" s="170">
        <f t="shared" si="77"/>
        <v>1</v>
      </c>
      <c r="AI107" s="209">
        <f t="shared" si="77"/>
        <v>1</v>
      </c>
      <c r="AJ107" s="157">
        <f t="shared" si="77"/>
        <v>1</v>
      </c>
      <c r="AK107" s="208">
        <f t="shared" si="77"/>
        <v>1</v>
      </c>
      <c r="AL107" s="209">
        <f t="shared" si="78"/>
        <v>1</v>
      </c>
      <c r="AM107" s="207">
        <f t="shared" si="79"/>
        <v>1</v>
      </c>
      <c r="AN107" s="169">
        <f t="shared" si="88"/>
        <v>1</v>
      </c>
      <c r="AO107" s="171">
        <f t="shared" si="80"/>
        <v>1</v>
      </c>
      <c r="AP107" s="208">
        <f t="shared" si="81"/>
        <v>2</v>
      </c>
      <c r="AQ107" s="279">
        <f t="shared" si="66"/>
        <v>1</v>
      </c>
      <c r="AR107" s="279">
        <f t="shared" si="67"/>
        <v>3</v>
      </c>
      <c r="AS107" s="280">
        <f t="shared" si="68"/>
        <v>3</v>
      </c>
      <c r="AT107" s="279">
        <f t="shared" si="70"/>
        <v>0</v>
      </c>
      <c r="AU107" s="279">
        <f t="shared" si="69"/>
        <v>0</v>
      </c>
    </row>
    <row r="108" spans="2:67" ht="16.5" hidden="1" thickBot="1">
      <c r="B108" s="48">
        <v>8</v>
      </c>
      <c r="C108" s="71"/>
      <c r="D108" s="219">
        <f t="shared" si="71"/>
        <v>2</v>
      </c>
      <c r="E108" s="220" t="str">
        <f t="shared" si="72"/>
        <v>нет</v>
      </c>
      <c r="F108" s="221">
        <f t="shared" si="73"/>
        <v>0.39571428571428574</v>
      </c>
      <c r="G108" s="41"/>
      <c r="H108" s="42"/>
      <c r="I108" s="55"/>
      <c r="J108" s="41"/>
      <c r="K108" s="52"/>
      <c r="L108" s="161">
        <f t="shared" si="74"/>
        <v>2</v>
      </c>
      <c r="M108" s="220">
        <f t="shared" si="82"/>
        <v>0.95714285714285718</v>
      </c>
      <c r="N108" s="14"/>
      <c r="O108" s="6"/>
      <c r="P108" s="160">
        <f t="shared" si="83"/>
        <v>2</v>
      </c>
      <c r="Q108" s="161">
        <f t="shared" si="75"/>
        <v>2</v>
      </c>
      <c r="R108" s="162">
        <f t="shared" si="84"/>
        <v>2.7</v>
      </c>
      <c r="S108" s="41"/>
      <c r="T108" s="6"/>
      <c r="U108" s="6"/>
      <c r="V108" s="6"/>
      <c r="W108" s="6"/>
      <c r="X108" s="6"/>
      <c r="Y108" s="226"/>
      <c r="Z108" s="220">
        <f t="shared" si="85"/>
        <v>1</v>
      </c>
      <c r="AA108" s="5"/>
      <c r="AB108" s="163">
        <f t="shared" si="86"/>
        <v>8</v>
      </c>
      <c r="AC108" s="165">
        <f t="shared" si="87"/>
        <v>8</v>
      </c>
      <c r="AD108" s="227">
        <f t="shared" si="55"/>
        <v>38</v>
      </c>
      <c r="AE108" s="228"/>
      <c r="AF108" s="284">
        <f t="shared" si="76"/>
        <v>1</v>
      </c>
      <c r="AG108" s="165">
        <f t="shared" si="89"/>
        <v>8</v>
      </c>
      <c r="AH108" s="160">
        <f t="shared" si="77"/>
        <v>1</v>
      </c>
      <c r="AI108" s="163">
        <f t="shared" si="77"/>
        <v>1</v>
      </c>
      <c r="AJ108" s="165">
        <f t="shared" si="77"/>
        <v>1</v>
      </c>
      <c r="AK108" s="166">
        <f t="shared" si="77"/>
        <v>1</v>
      </c>
      <c r="AL108" s="163">
        <f t="shared" si="78"/>
        <v>1</v>
      </c>
      <c r="AM108" s="162">
        <f t="shared" si="79"/>
        <v>1</v>
      </c>
      <c r="AN108" s="164">
        <f t="shared" si="88"/>
        <v>1</v>
      </c>
      <c r="AO108" s="167">
        <f t="shared" si="80"/>
        <v>1</v>
      </c>
      <c r="AP108" s="208">
        <f t="shared" si="81"/>
        <v>2</v>
      </c>
      <c r="AQ108" s="279">
        <f t="shared" si="66"/>
        <v>1</v>
      </c>
      <c r="AR108" s="279">
        <f t="shared" si="67"/>
        <v>3</v>
      </c>
      <c r="AS108" s="280">
        <f t="shared" si="68"/>
        <v>3</v>
      </c>
      <c r="AT108" s="279">
        <f t="shared" si="70"/>
        <v>0</v>
      </c>
      <c r="AU108" s="279">
        <f t="shared" si="69"/>
        <v>0</v>
      </c>
    </row>
    <row r="109" spans="2:67" ht="16.5" hidden="1" thickBot="1">
      <c r="B109" s="49">
        <v>9</v>
      </c>
      <c r="C109" s="72"/>
      <c r="D109" s="216">
        <f t="shared" si="71"/>
        <v>2</v>
      </c>
      <c r="E109" s="222" t="str">
        <f t="shared" si="72"/>
        <v>нет</v>
      </c>
      <c r="F109" s="218">
        <f t="shared" si="73"/>
        <v>0.39571428571428574</v>
      </c>
      <c r="G109" s="39"/>
      <c r="H109" s="40"/>
      <c r="I109" s="54"/>
      <c r="J109" s="39"/>
      <c r="K109" s="54"/>
      <c r="L109" s="168">
        <f t="shared" si="74"/>
        <v>2</v>
      </c>
      <c r="M109" s="222">
        <f t="shared" si="82"/>
        <v>0.95714285714285718</v>
      </c>
      <c r="N109" s="286"/>
      <c r="O109" s="287"/>
      <c r="P109" s="266">
        <f t="shared" si="83"/>
        <v>2</v>
      </c>
      <c r="Q109" s="168">
        <f t="shared" si="75"/>
        <v>2</v>
      </c>
      <c r="R109" s="207">
        <f t="shared" si="84"/>
        <v>2.7</v>
      </c>
      <c r="S109" s="39"/>
      <c r="T109" s="287"/>
      <c r="U109" s="287"/>
      <c r="V109" s="287"/>
      <c r="W109" s="287"/>
      <c r="X109" s="287"/>
      <c r="Y109" s="282"/>
      <c r="Z109" s="222">
        <f t="shared" si="85"/>
        <v>1</v>
      </c>
      <c r="AA109" s="7"/>
      <c r="AB109" s="209">
        <f t="shared" si="86"/>
        <v>8</v>
      </c>
      <c r="AC109" s="157">
        <f t="shared" si="87"/>
        <v>8</v>
      </c>
      <c r="AD109" s="283">
        <f t="shared" si="55"/>
        <v>38</v>
      </c>
      <c r="AE109" s="120"/>
      <c r="AF109" s="284">
        <f t="shared" si="76"/>
        <v>1</v>
      </c>
      <c r="AG109" s="157">
        <f t="shared" si="89"/>
        <v>8</v>
      </c>
      <c r="AH109" s="170">
        <f t="shared" si="77"/>
        <v>1</v>
      </c>
      <c r="AI109" s="209">
        <f t="shared" si="77"/>
        <v>1</v>
      </c>
      <c r="AJ109" s="157">
        <f t="shared" si="77"/>
        <v>1</v>
      </c>
      <c r="AK109" s="208">
        <f t="shared" si="77"/>
        <v>1</v>
      </c>
      <c r="AL109" s="209">
        <f t="shared" si="78"/>
        <v>1</v>
      </c>
      <c r="AM109" s="207">
        <f t="shared" si="79"/>
        <v>1</v>
      </c>
      <c r="AN109" s="169">
        <f t="shared" si="88"/>
        <v>1</v>
      </c>
      <c r="AO109" s="171">
        <f t="shared" si="80"/>
        <v>1</v>
      </c>
      <c r="AP109" s="208">
        <f t="shared" si="81"/>
        <v>2</v>
      </c>
      <c r="AQ109" s="279">
        <f t="shared" si="66"/>
        <v>1</v>
      </c>
      <c r="AR109" s="279">
        <f t="shared" si="67"/>
        <v>3</v>
      </c>
      <c r="AS109" s="280">
        <f t="shared" si="68"/>
        <v>3</v>
      </c>
      <c r="AT109" s="279">
        <f t="shared" si="70"/>
        <v>0</v>
      </c>
      <c r="AU109" s="279">
        <f t="shared" si="69"/>
        <v>0</v>
      </c>
    </row>
    <row r="110" spans="2:67" ht="16.5" hidden="1" thickBot="1">
      <c r="B110" s="48">
        <v>10</v>
      </c>
      <c r="C110" s="71"/>
      <c r="D110" s="219">
        <v>4</v>
      </c>
      <c r="E110" s="220" t="str">
        <f t="shared" si="72"/>
        <v>нет</v>
      </c>
      <c r="F110" s="221">
        <f t="shared" si="73"/>
        <v>0.39571428571428574</v>
      </c>
      <c r="G110" s="41"/>
      <c r="H110" s="42"/>
      <c r="I110" s="55"/>
      <c r="J110" s="41"/>
      <c r="K110" s="52"/>
      <c r="L110" s="161">
        <f t="shared" si="74"/>
        <v>2</v>
      </c>
      <c r="M110" s="220">
        <f t="shared" si="82"/>
        <v>0.95714285714285718</v>
      </c>
      <c r="N110" s="14"/>
      <c r="O110" s="6"/>
      <c r="P110" s="160">
        <f t="shared" si="83"/>
        <v>2</v>
      </c>
      <c r="Q110" s="161">
        <f t="shared" si="75"/>
        <v>2</v>
      </c>
      <c r="R110" s="162">
        <f t="shared" si="84"/>
        <v>2.7</v>
      </c>
      <c r="S110" s="41"/>
      <c r="T110" s="6"/>
      <c r="U110" s="6"/>
      <c r="V110" s="6"/>
      <c r="W110" s="6"/>
      <c r="X110" s="6"/>
      <c r="Y110" s="226"/>
      <c r="Z110" s="220">
        <f t="shared" si="85"/>
        <v>0</v>
      </c>
      <c r="AA110" s="5"/>
      <c r="AB110" s="163">
        <f t="shared" si="86"/>
        <v>8</v>
      </c>
      <c r="AC110" s="165">
        <f t="shared" si="87"/>
        <v>8</v>
      </c>
      <c r="AD110" s="227">
        <f t="shared" si="55"/>
        <v>38</v>
      </c>
      <c r="AE110" s="228"/>
      <c r="AF110" s="284">
        <f t="shared" si="76"/>
        <v>0</v>
      </c>
      <c r="AG110" s="165">
        <f t="shared" si="89"/>
        <v>8</v>
      </c>
      <c r="AH110" s="160">
        <f t="shared" si="77"/>
        <v>1</v>
      </c>
      <c r="AI110" s="163">
        <f t="shared" si="77"/>
        <v>1</v>
      </c>
      <c r="AJ110" s="165">
        <f t="shared" si="77"/>
        <v>1</v>
      </c>
      <c r="AK110" s="166">
        <f t="shared" si="77"/>
        <v>1</v>
      </c>
      <c r="AL110" s="163">
        <f t="shared" si="78"/>
        <v>1</v>
      </c>
      <c r="AM110" s="162">
        <f t="shared" si="79"/>
        <v>1</v>
      </c>
      <c r="AN110" s="164">
        <f t="shared" si="88"/>
        <v>1</v>
      </c>
      <c r="AO110" s="167">
        <f t="shared" si="80"/>
        <v>1</v>
      </c>
      <c r="AP110" s="208">
        <f t="shared" si="81"/>
        <v>2</v>
      </c>
      <c r="AQ110" s="279">
        <f t="shared" si="66"/>
        <v>1</v>
      </c>
      <c r="AR110" s="279"/>
      <c r="AS110" s="280">
        <f t="shared" si="68"/>
        <v>3</v>
      </c>
      <c r="AT110" s="279"/>
      <c r="AU110" s="279">
        <f t="shared" si="69"/>
        <v>0</v>
      </c>
    </row>
    <row r="111" spans="2:67" s="18" customFormat="1" ht="16.5" hidden="1" thickBot="1">
      <c r="C111" s="19"/>
      <c r="D111" s="143"/>
      <c r="E111" s="143"/>
      <c r="F111" s="101"/>
      <c r="G111" s="20">
        <f>G34</f>
        <v>3</v>
      </c>
      <c r="H111" s="20">
        <f t="shared" ref="H111:R111" si="90">H34</f>
        <v>3</v>
      </c>
      <c r="I111" s="20">
        <f t="shared" si="90"/>
        <v>3</v>
      </c>
      <c r="J111" s="20">
        <f t="shared" si="90"/>
        <v>3</v>
      </c>
      <c r="K111" s="20">
        <f>K34</f>
        <v>3</v>
      </c>
      <c r="L111" s="20">
        <f>L34</f>
        <v>3</v>
      </c>
      <c r="M111" s="259">
        <f>M34</f>
        <v>2</v>
      </c>
      <c r="N111" s="20">
        <f t="shared" si="90"/>
        <v>2</v>
      </c>
      <c r="O111" s="20">
        <f t="shared" si="90"/>
        <v>2</v>
      </c>
      <c r="P111" s="20">
        <f t="shared" si="90"/>
        <v>1</v>
      </c>
      <c r="Q111" s="20">
        <f t="shared" si="90"/>
        <v>1</v>
      </c>
      <c r="R111" s="20">
        <f t="shared" si="90"/>
        <v>1</v>
      </c>
      <c r="S111" s="25"/>
      <c r="T111" s="20"/>
      <c r="U111" s="20"/>
      <c r="V111" s="20"/>
      <c r="W111" s="20"/>
      <c r="X111" s="20"/>
      <c r="Y111" s="20"/>
      <c r="Z111" s="252">
        <f>C34</f>
        <v>7</v>
      </c>
      <c r="AA111" s="253"/>
      <c r="AB111" s="25">
        <f>D34</f>
        <v>20</v>
      </c>
      <c r="AC111" s="24"/>
      <c r="AD111" s="69">
        <f t="shared" si="55"/>
        <v>38</v>
      </c>
      <c r="AE111" s="284"/>
      <c r="AF111" s="284">
        <f t="shared" si="76"/>
        <v>1</v>
      </c>
      <c r="AG111" s="285">
        <f>SUM(AG101:AG110)</f>
        <v>72</v>
      </c>
      <c r="AH111" s="237">
        <f>SUM(AH101:AH110)</f>
        <v>10</v>
      </c>
      <c r="AI111" s="237">
        <f t="shared" ref="AI111:AO111" si="91">SUM(AI101:AI110)</f>
        <v>10</v>
      </c>
      <c r="AJ111" s="237">
        <f t="shared" si="91"/>
        <v>10</v>
      </c>
      <c r="AK111" s="237">
        <f t="shared" si="91"/>
        <v>10</v>
      </c>
      <c r="AL111" s="237">
        <f t="shared" si="91"/>
        <v>10</v>
      </c>
      <c r="AM111" s="237">
        <f t="shared" si="91"/>
        <v>10</v>
      </c>
      <c r="AN111" s="237">
        <f t="shared" si="91"/>
        <v>10</v>
      </c>
      <c r="AO111" s="237">
        <f t="shared" si="91"/>
        <v>10</v>
      </c>
      <c r="AP111" s="236">
        <f>SUM(AH111:AO111)</f>
        <v>80</v>
      </c>
      <c r="AQ111" s="281">
        <f t="shared" si="66"/>
        <v>0</v>
      </c>
      <c r="AR111" s="281">
        <f t="shared" si="67"/>
        <v>30</v>
      </c>
      <c r="AS111" s="205">
        <f t="shared" si="68"/>
        <v>30</v>
      </c>
      <c r="AT111" s="281">
        <f t="shared" si="70"/>
        <v>0</v>
      </c>
      <c r="AU111" s="281">
        <f t="shared" si="69"/>
        <v>0</v>
      </c>
      <c r="AV111" s="281"/>
      <c r="AW111" s="281"/>
      <c r="AX111" s="281"/>
      <c r="AY111" s="281"/>
      <c r="AZ111" s="281"/>
      <c r="BA111" s="281"/>
      <c r="BB111" s="281"/>
      <c r="BC111" s="281"/>
      <c r="BD111" s="281"/>
      <c r="BE111" s="281"/>
      <c r="BF111" s="281"/>
      <c r="BG111" s="281"/>
      <c r="BH111" s="74"/>
      <c r="BI111" s="74"/>
      <c r="BJ111" s="74"/>
      <c r="BK111" s="74"/>
      <c r="BL111" s="74"/>
      <c r="BM111" s="74"/>
      <c r="BN111" s="74"/>
      <c r="BO111" s="74"/>
    </row>
    <row r="112" spans="2:67" s="18" customFormat="1" ht="16.5" hidden="1" thickBot="1">
      <c r="C112" s="19"/>
      <c r="D112" s="143"/>
      <c r="E112" s="143"/>
      <c r="F112" s="101"/>
      <c r="G112" s="20">
        <f>G111</f>
        <v>3</v>
      </c>
      <c r="H112" s="20">
        <f t="shared" ref="H112:M121" si="92">H111</f>
        <v>3</v>
      </c>
      <c r="I112" s="20">
        <f t="shared" si="92"/>
        <v>3</v>
      </c>
      <c r="J112" s="20">
        <f t="shared" si="92"/>
        <v>3</v>
      </c>
      <c r="K112" s="20">
        <f>K111</f>
        <v>3</v>
      </c>
      <c r="L112" s="20">
        <f>L111</f>
        <v>3</v>
      </c>
      <c r="M112" s="20">
        <f t="shared" si="92"/>
        <v>2</v>
      </c>
      <c r="N112" s="20">
        <f t="shared" ref="N112:R121" si="93">N36</f>
        <v>2</v>
      </c>
      <c r="O112" s="20">
        <f t="shared" si="93"/>
        <v>2</v>
      </c>
      <c r="P112" s="20">
        <f t="shared" si="93"/>
        <v>1</v>
      </c>
      <c r="Q112" s="20">
        <f t="shared" si="93"/>
        <v>1</v>
      </c>
      <c r="R112" s="20">
        <f t="shared" si="93"/>
        <v>1</v>
      </c>
      <c r="S112" s="25"/>
      <c r="T112" s="20"/>
      <c r="U112" s="20"/>
      <c r="V112" s="20"/>
      <c r="W112" s="20"/>
      <c r="X112" s="20"/>
      <c r="Y112" s="20"/>
      <c r="Z112" s="67">
        <f t="shared" ref="Z112:Z121" si="94">Z111</f>
        <v>7</v>
      </c>
      <c r="AA112" s="11"/>
      <c r="AB112" s="1">
        <f t="shared" ref="AB112:AB121" si="95">AB111</f>
        <v>20</v>
      </c>
      <c r="AC112" s="24"/>
      <c r="AD112" s="69">
        <f t="shared" si="55"/>
        <v>38</v>
      </c>
      <c r="AE112" s="284"/>
      <c r="AF112" s="284">
        <f t="shared" si="76"/>
        <v>1</v>
      </c>
      <c r="AG112" s="281"/>
      <c r="AH112" s="68"/>
      <c r="AI112" s="68"/>
      <c r="AJ112" s="68"/>
      <c r="AK112" s="68"/>
      <c r="AL112" s="68"/>
      <c r="AM112" s="284"/>
      <c r="AN112" s="284"/>
      <c r="AO112" s="284"/>
      <c r="AP112" s="281"/>
      <c r="AQ112" s="281">
        <f t="shared" si="66"/>
        <v>0</v>
      </c>
      <c r="AR112" s="281">
        <f t="shared" si="67"/>
        <v>0</v>
      </c>
      <c r="AS112" s="205">
        <f t="shared" si="68"/>
        <v>0</v>
      </c>
      <c r="AT112" s="281">
        <f t="shared" si="70"/>
        <v>0</v>
      </c>
      <c r="AU112" s="281">
        <f t="shared" si="69"/>
        <v>0</v>
      </c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281"/>
      <c r="BG112" s="281"/>
      <c r="BH112" s="74"/>
      <c r="BI112" s="74"/>
      <c r="BJ112" s="74"/>
      <c r="BK112" s="74"/>
      <c r="BL112" s="74"/>
      <c r="BM112" s="74"/>
      <c r="BN112" s="74"/>
      <c r="BO112" s="74"/>
    </row>
    <row r="113" spans="2:67" s="18" customFormat="1" ht="16.5" hidden="1" thickBot="1">
      <c r="C113" s="19"/>
      <c r="D113" s="143"/>
      <c r="E113" s="143"/>
      <c r="F113" s="101"/>
      <c r="G113" s="20">
        <f>G112</f>
        <v>3</v>
      </c>
      <c r="H113" s="20">
        <f t="shared" si="92"/>
        <v>3</v>
      </c>
      <c r="I113" s="20">
        <f t="shared" si="92"/>
        <v>3</v>
      </c>
      <c r="J113" s="20">
        <f t="shared" si="92"/>
        <v>3</v>
      </c>
      <c r="K113" s="20">
        <f>K112</f>
        <v>3</v>
      </c>
      <c r="L113" s="20">
        <f>L112</f>
        <v>3</v>
      </c>
      <c r="M113" s="20">
        <f t="shared" si="92"/>
        <v>2</v>
      </c>
      <c r="N113" s="20">
        <f t="shared" si="93"/>
        <v>2</v>
      </c>
      <c r="O113" s="20">
        <f t="shared" si="93"/>
        <v>2</v>
      </c>
      <c r="P113" s="20">
        <f t="shared" si="93"/>
        <v>1</v>
      </c>
      <c r="Q113" s="20">
        <f t="shared" si="93"/>
        <v>1</v>
      </c>
      <c r="R113" s="20">
        <f t="shared" si="93"/>
        <v>1</v>
      </c>
      <c r="S113" s="25"/>
      <c r="T113" s="20"/>
      <c r="U113" s="20"/>
      <c r="V113" s="20"/>
      <c r="W113" s="20"/>
      <c r="X113" s="20"/>
      <c r="Y113" s="20"/>
      <c r="Z113" s="67">
        <f t="shared" si="94"/>
        <v>7</v>
      </c>
      <c r="AA113" s="11"/>
      <c r="AB113" s="1">
        <f t="shared" si="95"/>
        <v>20</v>
      </c>
      <c r="AC113" s="24"/>
      <c r="AD113" s="69">
        <f t="shared" si="55"/>
        <v>38</v>
      </c>
      <c r="AE113" s="284"/>
      <c r="AF113" s="284">
        <f t="shared" si="76"/>
        <v>1</v>
      </c>
      <c r="AG113" s="281"/>
      <c r="AH113" s="68"/>
      <c r="AI113" s="68"/>
      <c r="AJ113" s="68"/>
      <c r="AK113" s="68"/>
      <c r="AL113" s="68"/>
      <c r="AM113" s="284"/>
      <c r="AN113" s="284"/>
      <c r="AO113" s="284"/>
      <c r="AP113" s="281"/>
      <c r="AQ113" s="281">
        <f t="shared" si="66"/>
        <v>0</v>
      </c>
      <c r="AR113" s="281">
        <f t="shared" si="67"/>
        <v>0</v>
      </c>
      <c r="AS113" s="205">
        <f t="shared" si="68"/>
        <v>0</v>
      </c>
      <c r="AT113" s="281">
        <f t="shared" si="70"/>
        <v>0</v>
      </c>
      <c r="AU113" s="281">
        <f t="shared" si="69"/>
        <v>0</v>
      </c>
      <c r="AV113" s="281"/>
      <c r="AW113" s="281"/>
      <c r="AX113" s="281"/>
      <c r="AY113" s="281"/>
      <c r="AZ113" s="281"/>
      <c r="BA113" s="281"/>
      <c r="BB113" s="281"/>
      <c r="BC113" s="281"/>
      <c r="BD113" s="281"/>
      <c r="BE113" s="281"/>
      <c r="BF113" s="281"/>
      <c r="BG113" s="281"/>
      <c r="BH113" s="74"/>
      <c r="BI113" s="74"/>
      <c r="BJ113" s="74"/>
      <c r="BK113" s="74"/>
      <c r="BL113" s="74"/>
      <c r="BM113" s="74"/>
      <c r="BN113" s="74"/>
      <c r="BO113" s="74"/>
    </row>
    <row r="114" spans="2:67" s="18" customFormat="1" ht="16.5" hidden="1" thickBot="1">
      <c r="C114" s="19"/>
      <c r="D114" s="143"/>
      <c r="E114" s="143"/>
      <c r="F114" s="101"/>
      <c r="G114" s="20">
        <f t="shared" ref="G114:G121" si="96">G113</f>
        <v>3</v>
      </c>
      <c r="H114" s="20">
        <f t="shared" si="92"/>
        <v>3</v>
      </c>
      <c r="I114" s="20">
        <f t="shared" si="92"/>
        <v>3</v>
      </c>
      <c r="J114" s="20">
        <f t="shared" si="92"/>
        <v>3</v>
      </c>
      <c r="K114" s="20">
        <f t="shared" si="92"/>
        <v>3</v>
      </c>
      <c r="L114" s="20">
        <f t="shared" si="92"/>
        <v>3</v>
      </c>
      <c r="M114" s="20">
        <f t="shared" si="92"/>
        <v>2</v>
      </c>
      <c r="N114" s="20">
        <f t="shared" si="93"/>
        <v>2</v>
      </c>
      <c r="O114" s="20">
        <f t="shared" si="93"/>
        <v>2</v>
      </c>
      <c r="P114" s="20">
        <f t="shared" si="93"/>
        <v>1</v>
      </c>
      <c r="Q114" s="20">
        <f t="shared" si="93"/>
        <v>1</v>
      </c>
      <c r="R114" s="20">
        <f t="shared" si="93"/>
        <v>1</v>
      </c>
      <c r="S114" s="25"/>
      <c r="T114" s="20"/>
      <c r="U114" s="20"/>
      <c r="V114" s="20"/>
      <c r="W114" s="20"/>
      <c r="X114" s="20"/>
      <c r="Y114" s="20"/>
      <c r="Z114" s="67">
        <f t="shared" si="94"/>
        <v>7</v>
      </c>
      <c r="AA114" s="11"/>
      <c r="AB114" s="1">
        <f t="shared" si="95"/>
        <v>20</v>
      </c>
      <c r="AC114" s="24"/>
      <c r="AD114" s="69">
        <f t="shared" si="55"/>
        <v>38</v>
      </c>
      <c r="AE114" s="284"/>
      <c r="AF114" s="284">
        <f t="shared" si="76"/>
        <v>1</v>
      </c>
      <c r="AG114" s="281"/>
      <c r="AH114" s="68"/>
      <c r="AI114" s="68"/>
      <c r="AJ114" s="68"/>
      <c r="AK114" s="68"/>
      <c r="AL114" s="68"/>
      <c r="AM114" s="284"/>
      <c r="AN114" s="284"/>
      <c r="AO114" s="284"/>
      <c r="AP114" s="281"/>
      <c r="AQ114" s="281">
        <f t="shared" si="66"/>
        <v>0</v>
      </c>
      <c r="AR114" s="281">
        <f t="shared" si="67"/>
        <v>0</v>
      </c>
      <c r="AS114" s="205">
        <f t="shared" si="68"/>
        <v>0</v>
      </c>
      <c r="AT114" s="281">
        <f t="shared" si="70"/>
        <v>0</v>
      </c>
      <c r="AU114" s="281">
        <f t="shared" si="69"/>
        <v>0</v>
      </c>
      <c r="AV114" s="281"/>
      <c r="AW114" s="281"/>
      <c r="AX114" s="281"/>
      <c r="AY114" s="281"/>
      <c r="AZ114" s="281"/>
      <c r="BA114" s="281"/>
      <c r="BB114" s="281"/>
      <c r="BC114" s="281"/>
      <c r="BD114" s="281"/>
      <c r="BE114" s="281"/>
      <c r="BF114" s="281"/>
      <c r="BG114" s="281"/>
      <c r="BH114" s="74"/>
      <c r="BI114" s="74"/>
      <c r="BJ114" s="74"/>
      <c r="BK114" s="74"/>
      <c r="BL114" s="74"/>
      <c r="BM114" s="74"/>
      <c r="BN114" s="74"/>
      <c r="BO114" s="74"/>
    </row>
    <row r="115" spans="2:67" s="18" customFormat="1" ht="16.5" hidden="1" thickBot="1">
      <c r="C115" s="19"/>
      <c r="D115" s="143"/>
      <c r="E115" s="143"/>
      <c r="F115" s="101"/>
      <c r="G115" s="20">
        <f t="shared" si="96"/>
        <v>3</v>
      </c>
      <c r="H115" s="20">
        <f t="shared" si="92"/>
        <v>3</v>
      </c>
      <c r="I115" s="20">
        <f t="shared" si="92"/>
        <v>3</v>
      </c>
      <c r="J115" s="20">
        <f t="shared" si="92"/>
        <v>3</v>
      </c>
      <c r="K115" s="20">
        <f t="shared" si="92"/>
        <v>3</v>
      </c>
      <c r="L115" s="20">
        <f t="shared" si="92"/>
        <v>3</v>
      </c>
      <c r="M115" s="20">
        <f t="shared" si="92"/>
        <v>2</v>
      </c>
      <c r="N115" s="20">
        <f t="shared" si="93"/>
        <v>2</v>
      </c>
      <c r="O115" s="20">
        <f t="shared" si="93"/>
        <v>2</v>
      </c>
      <c r="P115" s="20">
        <f t="shared" si="93"/>
        <v>1</v>
      </c>
      <c r="Q115" s="20">
        <f t="shared" si="93"/>
        <v>1</v>
      </c>
      <c r="R115" s="20">
        <f t="shared" si="93"/>
        <v>1</v>
      </c>
      <c r="S115" s="25"/>
      <c r="T115" s="20"/>
      <c r="U115" s="20"/>
      <c r="V115" s="20"/>
      <c r="W115" s="20"/>
      <c r="X115" s="20"/>
      <c r="Y115" s="20"/>
      <c r="Z115" s="67">
        <f t="shared" si="94"/>
        <v>7</v>
      </c>
      <c r="AA115" s="11"/>
      <c r="AB115" s="1">
        <f t="shared" si="95"/>
        <v>20</v>
      </c>
      <c r="AC115" s="24"/>
      <c r="AD115" s="69">
        <f t="shared" si="55"/>
        <v>38</v>
      </c>
      <c r="AE115" s="284"/>
      <c r="AF115" s="284">
        <f t="shared" si="76"/>
        <v>1</v>
      </c>
      <c r="AG115" s="281"/>
      <c r="AH115" s="68"/>
      <c r="AI115" s="68"/>
      <c r="AJ115" s="68"/>
      <c r="AK115" s="68"/>
      <c r="AL115" s="68"/>
      <c r="AM115" s="284"/>
      <c r="AN115" s="284"/>
      <c r="AO115" s="284"/>
      <c r="AP115" s="281"/>
      <c r="AQ115" s="281">
        <f t="shared" si="66"/>
        <v>0</v>
      </c>
      <c r="AR115" s="281">
        <f t="shared" si="67"/>
        <v>0</v>
      </c>
      <c r="AS115" s="205">
        <f t="shared" si="68"/>
        <v>0</v>
      </c>
      <c r="AT115" s="281">
        <f t="shared" si="70"/>
        <v>0</v>
      </c>
      <c r="AU115" s="281">
        <f t="shared" si="69"/>
        <v>0</v>
      </c>
      <c r="AV115" s="281"/>
      <c r="AW115" s="281"/>
      <c r="AX115" s="281"/>
      <c r="AY115" s="281"/>
      <c r="AZ115" s="281"/>
      <c r="BA115" s="281"/>
      <c r="BB115" s="281"/>
      <c r="BC115" s="281"/>
      <c r="BD115" s="281"/>
      <c r="BE115" s="281"/>
      <c r="BF115" s="281"/>
      <c r="BG115" s="281"/>
      <c r="BH115" s="74"/>
      <c r="BI115" s="74"/>
      <c r="BJ115" s="74"/>
      <c r="BK115" s="74"/>
      <c r="BL115" s="74"/>
      <c r="BM115" s="74"/>
      <c r="BN115" s="74"/>
      <c r="BO115" s="74"/>
    </row>
    <row r="116" spans="2:67" s="18" customFormat="1" ht="16.5" hidden="1" thickBot="1">
      <c r="C116" s="19"/>
      <c r="D116" s="143"/>
      <c r="E116" s="143"/>
      <c r="F116" s="101"/>
      <c r="G116" s="20">
        <f t="shared" si="96"/>
        <v>3</v>
      </c>
      <c r="H116" s="20">
        <f t="shared" si="92"/>
        <v>3</v>
      </c>
      <c r="I116" s="20">
        <f t="shared" si="92"/>
        <v>3</v>
      </c>
      <c r="J116" s="20">
        <f t="shared" si="92"/>
        <v>3</v>
      </c>
      <c r="K116" s="20">
        <f t="shared" si="92"/>
        <v>3</v>
      </c>
      <c r="L116" s="20">
        <f t="shared" si="92"/>
        <v>3</v>
      </c>
      <c r="M116" s="20">
        <f t="shared" si="92"/>
        <v>2</v>
      </c>
      <c r="N116" s="20">
        <f t="shared" si="93"/>
        <v>2</v>
      </c>
      <c r="O116" s="20">
        <f t="shared" si="93"/>
        <v>2</v>
      </c>
      <c r="P116" s="20">
        <f t="shared" si="93"/>
        <v>1</v>
      </c>
      <c r="Q116" s="20">
        <f t="shared" si="93"/>
        <v>1</v>
      </c>
      <c r="R116" s="20">
        <f t="shared" si="93"/>
        <v>1</v>
      </c>
      <c r="S116" s="25"/>
      <c r="T116" s="20"/>
      <c r="U116" s="20"/>
      <c r="V116" s="20"/>
      <c r="W116" s="20"/>
      <c r="X116" s="20"/>
      <c r="Y116" s="20"/>
      <c r="Z116" s="67">
        <f t="shared" si="94"/>
        <v>7</v>
      </c>
      <c r="AA116" s="11"/>
      <c r="AB116" s="1">
        <f t="shared" si="95"/>
        <v>20</v>
      </c>
      <c r="AC116" s="24"/>
      <c r="AD116" s="69">
        <f t="shared" si="55"/>
        <v>38</v>
      </c>
      <c r="AE116" s="284"/>
      <c r="AF116" s="284">
        <f t="shared" si="76"/>
        <v>1</v>
      </c>
      <c r="AG116" s="281"/>
      <c r="AH116" s="68"/>
      <c r="AI116" s="68"/>
      <c r="AJ116" s="68"/>
      <c r="AK116" s="68"/>
      <c r="AL116" s="68"/>
      <c r="AM116" s="284"/>
      <c r="AN116" s="284"/>
      <c r="AO116" s="284"/>
      <c r="AP116" s="281"/>
      <c r="AQ116" s="281">
        <f t="shared" si="66"/>
        <v>0</v>
      </c>
      <c r="AR116" s="281">
        <f t="shared" si="67"/>
        <v>0</v>
      </c>
      <c r="AS116" s="205">
        <f t="shared" si="68"/>
        <v>0</v>
      </c>
      <c r="AT116" s="281">
        <f t="shared" si="70"/>
        <v>0</v>
      </c>
      <c r="AU116" s="281">
        <f t="shared" si="69"/>
        <v>0</v>
      </c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281"/>
      <c r="BH116" s="74"/>
      <c r="BI116" s="74"/>
      <c r="BJ116" s="74"/>
      <c r="BK116" s="74"/>
      <c r="BL116" s="74"/>
      <c r="BM116" s="74"/>
      <c r="BN116" s="74"/>
      <c r="BO116" s="74"/>
    </row>
    <row r="117" spans="2:67" s="18" customFormat="1" ht="16.5" hidden="1" thickBot="1">
      <c r="C117" s="19"/>
      <c r="D117" s="143"/>
      <c r="E117" s="143"/>
      <c r="F117" s="101"/>
      <c r="G117" s="20">
        <f t="shared" si="96"/>
        <v>3</v>
      </c>
      <c r="H117" s="20">
        <f t="shared" si="92"/>
        <v>3</v>
      </c>
      <c r="I117" s="20">
        <f t="shared" si="92"/>
        <v>3</v>
      </c>
      <c r="J117" s="20">
        <f t="shared" si="92"/>
        <v>3</v>
      </c>
      <c r="K117" s="20">
        <f t="shared" si="92"/>
        <v>3</v>
      </c>
      <c r="L117" s="20">
        <f t="shared" si="92"/>
        <v>3</v>
      </c>
      <c r="M117" s="20">
        <f t="shared" si="92"/>
        <v>2</v>
      </c>
      <c r="N117" s="20">
        <f t="shared" si="93"/>
        <v>2</v>
      </c>
      <c r="O117" s="20">
        <f t="shared" si="93"/>
        <v>2</v>
      </c>
      <c r="P117" s="20">
        <f t="shared" si="93"/>
        <v>1</v>
      </c>
      <c r="Q117" s="20">
        <f t="shared" si="93"/>
        <v>1</v>
      </c>
      <c r="R117" s="20">
        <f t="shared" si="93"/>
        <v>1</v>
      </c>
      <c r="S117" s="25"/>
      <c r="T117" s="20"/>
      <c r="U117" s="20"/>
      <c r="V117" s="20"/>
      <c r="W117" s="20"/>
      <c r="X117" s="20"/>
      <c r="Y117" s="20"/>
      <c r="Z117" s="67">
        <f t="shared" si="94"/>
        <v>7</v>
      </c>
      <c r="AA117" s="11"/>
      <c r="AB117" s="1">
        <f t="shared" si="95"/>
        <v>20</v>
      </c>
      <c r="AC117" s="24"/>
      <c r="AD117" s="69">
        <f t="shared" si="55"/>
        <v>38</v>
      </c>
      <c r="AE117" s="284"/>
      <c r="AF117" s="284">
        <f t="shared" si="76"/>
        <v>1</v>
      </c>
      <c r="AG117" s="281"/>
      <c r="AH117" s="68"/>
      <c r="AI117" s="68"/>
      <c r="AJ117" s="68"/>
      <c r="AK117" s="68"/>
      <c r="AL117" s="68"/>
      <c r="AM117" s="284"/>
      <c r="AN117" s="284"/>
      <c r="AO117" s="284"/>
      <c r="AP117" s="281"/>
      <c r="AQ117" s="281">
        <f t="shared" si="66"/>
        <v>0</v>
      </c>
      <c r="AR117" s="281">
        <f t="shared" si="67"/>
        <v>0</v>
      </c>
      <c r="AS117" s="205">
        <f t="shared" si="68"/>
        <v>0</v>
      </c>
      <c r="AT117" s="281">
        <f t="shared" si="70"/>
        <v>0</v>
      </c>
      <c r="AU117" s="281">
        <f t="shared" si="69"/>
        <v>0</v>
      </c>
      <c r="AV117" s="281"/>
      <c r="AW117" s="281"/>
      <c r="AX117" s="281"/>
      <c r="AY117" s="281"/>
      <c r="AZ117" s="281"/>
      <c r="BA117" s="281"/>
      <c r="BB117" s="281"/>
      <c r="BC117" s="281"/>
      <c r="BD117" s="281"/>
      <c r="BE117" s="281"/>
      <c r="BF117" s="281"/>
      <c r="BG117" s="281"/>
      <c r="BH117" s="74"/>
      <c r="BI117" s="74"/>
      <c r="BJ117" s="74"/>
      <c r="BK117" s="74"/>
      <c r="BL117" s="74"/>
      <c r="BM117" s="74"/>
      <c r="BN117" s="74"/>
      <c r="BO117" s="74"/>
    </row>
    <row r="118" spans="2:67" s="18" customFormat="1" ht="16.5" hidden="1" thickBot="1">
      <c r="C118" s="19"/>
      <c r="D118" s="143"/>
      <c r="E118" s="143"/>
      <c r="F118" s="101"/>
      <c r="G118" s="20">
        <f t="shared" si="96"/>
        <v>3</v>
      </c>
      <c r="H118" s="20">
        <f t="shared" si="92"/>
        <v>3</v>
      </c>
      <c r="I118" s="20">
        <f t="shared" si="92"/>
        <v>3</v>
      </c>
      <c r="J118" s="20">
        <f t="shared" si="92"/>
        <v>3</v>
      </c>
      <c r="K118" s="20">
        <f t="shared" si="92"/>
        <v>3</v>
      </c>
      <c r="L118" s="20">
        <f t="shared" si="92"/>
        <v>3</v>
      </c>
      <c r="M118" s="20">
        <f t="shared" si="92"/>
        <v>2</v>
      </c>
      <c r="N118" s="20">
        <f t="shared" si="93"/>
        <v>2</v>
      </c>
      <c r="O118" s="20">
        <f t="shared" si="93"/>
        <v>2</v>
      </c>
      <c r="P118" s="20">
        <f t="shared" si="93"/>
        <v>1</v>
      </c>
      <c r="Q118" s="20">
        <f t="shared" si="93"/>
        <v>1</v>
      </c>
      <c r="R118" s="20">
        <f t="shared" si="93"/>
        <v>1</v>
      </c>
      <c r="S118" s="25"/>
      <c r="T118" s="20"/>
      <c r="U118" s="20"/>
      <c r="V118" s="20"/>
      <c r="W118" s="20"/>
      <c r="X118" s="20"/>
      <c r="Y118" s="20"/>
      <c r="Z118" s="67">
        <f t="shared" si="94"/>
        <v>7</v>
      </c>
      <c r="AA118" s="11"/>
      <c r="AB118" s="1">
        <f t="shared" si="95"/>
        <v>20</v>
      </c>
      <c r="AC118" s="24"/>
      <c r="AD118" s="69">
        <f t="shared" si="55"/>
        <v>38</v>
      </c>
      <c r="AE118" s="284"/>
      <c r="AF118" s="284">
        <f t="shared" si="76"/>
        <v>1</v>
      </c>
      <c r="AG118" s="281"/>
      <c r="AH118" s="68"/>
      <c r="AI118" s="68"/>
      <c r="AJ118" s="68"/>
      <c r="AK118" s="68"/>
      <c r="AL118" s="68"/>
      <c r="AM118" s="284"/>
      <c r="AN118" s="284"/>
      <c r="AO118" s="284"/>
      <c r="AP118" s="281"/>
      <c r="AQ118" s="281">
        <f t="shared" si="66"/>
        <v>0</v>
      </c>
      <c r="AR118" s="281">
        <f t="shared" si="67"/>
        <v>0</v>
      </c>
      <c r="AS118" s="205">
        <f t="shared" si="68"/>
        <v>0</v>
      </c>
      <c r="AT118" s="281">
        <f t="shared" si="70"/>
        <v>0</v>
      </c>
      <c r="AU118" s="281">
        <f t="shared" si="69"/>
        <v>0</v>
      </c>
      <c r="AV118" s="281"/>
      <c r="AW118" s="281"/>
      <c r="AX118" s="281"/>
      <c r="AY118" s="281"/>
      <c r="AZ118" s="281"/>
      <c r="BA118" s="281"/>
      <c r="BB118" s="281"/>
      <c r="BC118" s="281"/>
      <c r="BD118" s="281"/>
      <c r="BE118" s="281"/>
      <c r="BF118" s="281"/>
      <c r="BG118" s="281"/>
      <c r="BH118" s="74"/>
      <c r="BI118" s="74"/>
      <c r="BJ118" s="74"/>
      <c r="BK118" s="74"/>
      <c r="BL118" s="74"/>
      <c r="BM118" s="74"/>
      <c r="BN118" s="74"/>
      <c r="BO118" s="74"/>
    </row>
    <row r="119" spans="2:67" s="18" customFormat="1" ht="16.5" hidden="1" thickBot="1">
      <c r="C119" s="19"/>
      <c r="D119" s="143"/>
      <c r="E119" s="143"/>
      <c r="F119" s="101"/>
      <c r="G119" s="20">
        <f t="shared" si="96"/>
        <v>3</v>
      </c>
      <c r="H119" s="20">
        <f t="shared" si="92"/>
        <v>3</v>
      </c>
      <c r="I119" s="20">
        <f t="shared" si="92"/>
        <v>3</v>
      </c>
      <c r="J119" s="20">
        <f t="shared" si="92"/>
        <v>3</v>
      </c>
      <c r="K119" s="20">
        <f t="shared" si="92"/>
        <v>3</v>
      </c>
      <c r="L119" s="20">
        <f t="shared" si="92"/>
        <v>3</v>
      </c>
      <c r="M119" s="20">
        <f t="shared" si="92"/>
        <v>2</v>
      </c>
      <c r="N119" s="20">
        <f t="shared" si="93"/>
        <v>2</v>
      </c>
      <c r="O119" s="20">
        <f t="shared" si="93"/>
        <v>2</v>
      </c>
      <c r="P119" s="20">
        <f t="shared" si="93"/>
        <v>1</v>
      </c>
      <c r="Q119" s="20">
        <f t="shared" si="93"/>
        <v>1</v>
      </c>
      <c r="R119" s="20">
        <f t="shared" si="93"/>
        <v>1</v>
      </c>
      <c r="S119" s="25"/>
      <c r="T119" s="20"/>
      <c r="U119" s="20"/>
      <c r="V119" s="20"/>
      <c r="W119" s="20"/>
      <c r="X119" s="20"/>
      <c r="Y119" s="20"/>
      <c r="Z119" s="67">
        <f t="shared" si="94"/>
        <v>7</v>
      </c>
      <c r="AA119" s="11"/>
      <c r="AB119" s="1">
        <f t="shared" si="95"/>
        <v>20</v>
      </c>
      <c r="AC119" s="24"/>
      <c r="AD119" s="69">
        <f t="shared" si="55"/>
        <v>38</v>
      </c>
      <c r="AE119" s="284"/>
      <c r="AF119" s="284">
        <f t="shared" si="76"/>
        <v>1</v>
      </c>
      <c r="AG119" s="281"/>
      <c r="AH119" s="68"/>
      <c r="AI119" s="68"/>
      <c r="AJ119" s="68"/>
      <c r="AK119" s="68"/>
      <c r="AL119" s="68"/>
      <c r="AM119" s="284"/>
      <c r="AN119" s="284"/>
      <c r="AO119" s="284"/>
      <c r="AP119" s="281"/>
      <c r="AQ119" s="281">
        <f t="shared" si="66"/>
        <v>0</v>
      </c>
      <c r="AR119" s="281">
        <f t="shared" si="67"/>
        <v>0</v>
      </c>
      <c r="AS119" s="205">
        <f t="shared" si="68"/>
        <v>0</v>
      </c>
      <c r="AT119" s="281">
        <f t="shared" si="70"/>
        <v>0</v>
      </c>
      <c r="AU119" s="281">
        <f t="shared" si="69"/>
        <v>0</v>
      </c>
      <c r="AV119" s="281"/>
      <c r="AW119" s="281"/>
      <c r="AX119" s="281"/>
      <c r="AY119" s="281"/>
      <c r="AZ119" s="281"/>
      <c r="BA119" s="281"/>
      <c r="BB119" s="281"/>
      <c r="BC119" s="281"/>
      <c r="BD119" s="281"/>
      <c r="BE119" s="281"/>
      <c r="BF119" s="281"/>
      <c r="BG119" s="281"/>
      <c r="BH119" s="74"/>
      <c r="BI119" s="74"/>
      <c r="BJ119" s="74"/>
      <c r="BK119" s="74"/>
      <c r="BL119" s="74"/>
      <c r="BM119" s="74"/>
      <c r="BN119" s="74"/>
      <c r="BO119" s="74"/>
    </row>
    <row r="120" spans="2:67" s="18" customFormat="1" ht="16.5" hidden="1" thickBot="1">
      <c r="C120" s="19"/>
      <c r="D120" s="143"/>
      <c r="E120" s="143"/>
      <c r="F120" s="101"/>
      <c r="G120" s="20">
        <f t="shared" si="96"/>
        <v>3</v>
      </c>
      <c r="H120" s="20">
        <f t="shared" si="92"/>
        <v>3</v>
      </c>
      <c r="I120" s="20">
        <f t="shared" si="92"/>
        <v>3</v>
      </c>
      <c r="J120" s="20">
        <f t="shared" si="92"/>
        <v>3</v>
      </c>
      <c r="K120" s="20">
        <f t="shared" si="92"/>
        <v>3</v>
      </c>
      <c r="L120" s="20">
        <f t="shared" si="92"/>
        <v>3</v>
      </c>
      <c r="M120" s="20">
        <f t="shared" si="92"/>
        <v>2</v>
      </c>
      <c r="N120" s="20">
        <f t="shared" si="93"/>
        <v>2</v>
      </c>
      <c r="O120" s="20">
        <f t="shared" si="93"/>
        <v>2</v>
      </c>
      <c r="P120" s="20">
        <f t="shared" si="93"/>
        <v>1</v>
      </c>
      <c r="Q120" s="20">
        <f t="shared" si="93"/>
        <v>1</v>
      </c>
      <c r="R120" s="20">
        <f t="shared" si="93"/>
        <v>1</v>
      </c>
      <c r="S120" s="25"/>
      <c r="T120" s="20"/>
      <c r="U120" s="20"/>
      <c r="V120" s="20"/>
      <c r="W120" s="20"/>
      <c r="X120" s="20"/>
      <c r="Y120" s="20"/>
      <c r="Z120" s="67">
        <f t="shared" si="94"/>
        <v>7</v>
      </c>
      <c r="AA120" s="11"/>
      <c r="AB120" s="1">
        <f t="shared" si="95"/>
        <v>20</v>
      </c>
      <c r="AC120" s="24"/>
      <c r="AD120" s="69">
        <f t="shared" si="55"/>
        <v>38</v>
      </c>
      <c r="AE120" s="284"/>
      <c r="AF120" s="284">
        <f t="shared" si="76"/>
        <v>1</v>
      </c>
      <c r="AG120" s="281"/>
      <c r="AH120" s="68"/>
      <c r="AI120" s="68"/>
      <c r="AJ120" s="68"/>
      <c r="AK120" s="68"/>
      <c r="AL120" s="68"/>
      <c r="AM120" s="284"/>
      <c r="AN120" s="284"/>
      <c r="AO120" s="284"/>
      <c r="AP120" s="281"/>
      <c r="AQ120" s="281">
        <f t="shared" si="66"/>
        <v>0</v>
      </c>
      <c r="AR120" s="281">
        <f t="shared" si="67"/>
        <v>0</v>
      </c>
      <c r="AS120" s="205">
        <f t="shared" si="68"/>
        <v>0</v>
      </c>
      <c r="AT120" s="281">
        <f t="shared" si="70"/>
        <v>0</v>
      </c>
      <c r="AU120" s="281">
        <f t="shared" si="69"/>
        <v>0</v>
      </c>
      <c r="AV120" s="281"/>
      <c r="AW120" s="281"/>
      <c r="AX120" s="281"/>
      <c r="AY120" s="281"/>
      <c r="AZ120" s="281"/>
      <c r="BA120" s="281"/>
      <c r="BB120" s="281"/>
      <c r="BC120" s="281"/>
      <c r="BD120" s="281"/>
      <c r="BE120" s="281"/>
      <c r="BF120" s="281"/>
      <c r="BG120" s="281"/>
      <c r="BH120" s="74"/>
      <c r="BI120" s="74"/>
      <c r="BJ120" s="74"/>
      <c r="BK120" s="74"/>
      <c r="BL120" s="74"/>
      <c r="BM120" s="74"/>
      <c r="BN120" s="74"/>
      <c r="BO120" s="74"/>
    </row>
    <row r="121" spans="2:67" s="18" customFormat="1" ht="16.5" hidden="1" thickBot="1">
      <c r="C121" s="19"/>
      <c r="D121" s="143"/>
      <c r="E121" s="143"/>
      <c r="F121" s="101"/>
      <c r="G121" s="20">
        <f t="shared" si="96"/>
        <v>3</v>
      </c>
      <c r="H121" s="20">
        <f t="shared" si="92"/>
        <v>3</v>
      </c>
      <c r="I121" s="20">
        <f t="shared" si="92"/>
        <v>3</v>
      </c>
      <c r="J121" s="20">
        <f t="shared" si="92"/>
        <v>3</v>
      </c>
      <c r="K121" s="20">
        <f t="shared" si="92"/>
        <v>3</v>
      </c>
      <c r="L121" s="20">
        <f t="shared" si="92"/>
        <v>3</v>
      </c>
      <c r="M121" s="20">
        <f t="shared" si="92"/>
        <v>2</v>
      </c>
      <c r="N121" s="20">
        <f t="shared" si="93"/>
        <v>2</v>
      </c>
      <c r="O121" s="20">
        <f t="shared" si="93"/>
        <v>2</v>
      </c>
      <c r="P121" s="20">
        <f t="shared" si="93"/>
        <v>1</v>
      </c>
      <c r="Q121" s="20">
        <f t="shared" si="93"/>
        <v>1</v>
      </c>
      <c r="R121" s="20">
        <f t="shared" si="93"/>
        <v>1</v>
      </c>
      <c r="S121" s="25"/>
      <c r="T121" s="20"/>
      <c r="U121" s="20"/>
      <c r="V121" s="20"/>
      <c r="W121" s="20"/>
      <c r="X121" s="20"/>
      <c r="Y121" s="20"/>
      <c r="Z121" s="67">
        <f t="shared" si="94"/>
        <v>7</v>
      </c>
      <c r="AA121" s="11"/>
      <c r="AB121" s="1">
        <f t="shared" si="95"/>
        <v>20</v>
      </c>
      <c r="AC121" s="24"/>
      <c r="AD121" s="69">
        <f t="shared" si="55"/>
        <v>38</v>
      </c>
      <c r="AE121" s="284"/>
      <c r="AF121" s="284">
        <f t="shared" si="76"/>
        <v>1</v>
      </c>
      <c r="AG121" s="281"/>
      <c r="AH121" s="68"/>
      <c r="AI121" s="68"/>
      <c r="AJ121" s="68"/>
      <c r="AK121" s="68"/>
      <c r="AL121" s="68"/>
      <c r="AM121" s="284"/>
      <c r="AN121" s="284"/>
      <c r="AO121" s="284"/>
      <c r="AP121" s="281"/>
      <c r="AQ121" s="281">
        <f t="shared" si="66"/>
        <v>0</v>
      </c>
      <c r="AR121" s="281">
        <f t="shared" si="67"/>
        <v>0</v>
      </c>
      <c r="AS121" s="205">
        <f t="shared" si="68"/>
        <v>0</v>
      </c>
      <c r="AT121" s="281">
        <f t="shared" si="70"/>
        <v>0</v>
      </c>
      <c r="AU121" s="281">
        <f t="shared" si="69"/>
        <v>0</v>
      </c>
      <c r="AV121" s="281"/>
      <c r="AW121" s="281"/>
      <c r="AX121" s="281"/>
      <c r="AY121" s="281"/>
      <c r="AZ121" s="281"/>
      <c r="BA121" s="281"/>
      <c r="BB121" s="281"/>
      <c r="BC121" s="281"/>
      <c r="BD121" s="281"/>
      <c r="BE121" s="281"/>
      <c r="BF121" s="281"/>
      <c r="BG121" s="281"/>
      <c r="BH121" s="74"/>
      <c r="BI121" s="74"/>
      <c r="BJ121" s="74"/>
      <c r="BK121" s="74"/>
      <c r="BL121" s="74"/>
      <c r="BM121" s="74"/>
      <c r="BN121" s="74"/>
      <c r="BO121" s="74"/>
    </row>
    <row r="122" spans="2:67" s="18" customFormat="1" ht="16.5" hidden="1" thickBot="1">
      <c r="C122" s="19"/>
      <c r="D122" s="143"/>
      <c r="E122" s="143"/>
      <c r="F122" s="101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5"/>
      <c r="T122" s="20"/>
      <c r="U122" s="20"/>
      <c r="V122" s="20"/>
      <c r="W122" s="20"/>
      <c r="X122" s="20"/>
      <c r="Y122" s="20"/>
      <c r="Z122" s="260">
        <f>SUM(Z101:Z110)</f>
        <v>9</v>
      </c>
      <c r="AA122" s="11"/>
      <c r="AB122" s="1" t="e">
        <f>#REF!</f>
        <v>#REF!</v>
      </c>
      <c r="AC122" s="24"/>
      <c r="AD122" s="69"/>
      <c r="AE122" s="284"/>
      <c r="AF122" s="284"/>
      <c r="AG122" s="281"/>
      <c r="AH122" s="68"/>
      <c r="AI122" s="68"/>
      <c r="AJ122" s="68"/>
      <c r="AK122" s="68"/>
      <c r="AL122" s="68"/>
      <c r="AM122" s="284"/>
      <c r="AN122" s="284"/>
      <c r="AO122" s="284"/>
      <c r="AP122" s="281"/>
      <c r="AQ122" s="281">
        <f t="shared" si="66"/>
        <v>0</v>
      </c>
      <c r="AR122" s="281">
        <f t="shared" si="67"/>
        <v>0</v>
      </c>
      <c r="AS122" s="205">
        <f t="shared" si="68"/>
        <v>0</v>
      </c>
      <c r="AT122" s="281">
        <f t="shared" si="70"/>
        <v>0</v>
      </c>
      <c r="AU122" s="281">
        <f t="shared" si="69"/>
        <v>0</v>
      </c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1"/>
      <c r="BH122" s="74"/>
      <c r="BI122" s="74"/>
      <c r="BJ122" s="74"/>
      <c r="BK122" s="74"/>
      <c r="BL122" s="74"/>
      <c r="BM122" s="74"/>
      <c r="BN122" s="74"/>
      <c r="BO122" s="74"/>
    </row>
    <row r="123" spans="2:67" s="63" customFormat="1" ht="16.5" hidden="1" thickBot="1">
      <c r="C123" s="64"/>
      <c r="D123" s="135" t="s">
        <v>52</v>
      </c>
      <c r="E123" s="136" t="s">
        <v>133</v>
      </c>
      <c r="F123" s="137" t="s">
        <v>53</v>
      </c>
      <c r="G123" s="37" t="s">
        <v>44</v>
      </c>
      <c r="H123" s="38" t="s">
        <v>45</v>
      </c>
      <c r="I123" s="92" t="s">
        <v>46</v>
      </c>
      <c r="J123" s="94" t="s">
        <v>47</v>
      </c>
      <c r="K123" s="95" t="s">
        <v>49</v>
      </c>
      <c r="L123" s="88" t="s">
        <v>48</v>
      </c>
      <c r="M123" s="238" t="s">
        <v>50</v>
      </c>
      <c r="N123" s="100" t="s">
        <v>7</v>
      </c>
      <c r="O123" s="89" t="s">
        <v>8</v>
      </c>
      <c r="P123" s="239" t="s">
        <v>9</v>
      </c>
      <c r="Q123" s="240" t="s">
        <v>51</v>
      </c>
      <c r="R123" s="241" t="s">
        <v>10</v>
      </c>
      <c r="S123" s="860" t="s">
        <v>31</v>
      </c>
      <c r="T123" s="862" t="s">
        <v>54</v>
      </c>
      <c r="U123" s="862" t="s">
        <v>51</v>
      </c>
      <c r="V123" s="862" t="s">
        <v>55</v>
      </c>
      <c r="W123" s="862" t="s">
        <v>58</v>
      </c>
      <c r="X123" s="862" t="s">
        <v>74</v>
      </c>
      <c r="Y123" s="866" t="s">
        <v>75</v>
      </c>
      <c r="Z123" s="785" t="s">
        <v>90</v>
      </c>
      <c r="AA123" s="869" t="s">
        <v>91</v>
      </c>
      <c r="AB123" s="871" t="s">
        <v>84</v>
      </c>
      <c r="AC123" s="794" t="s">
        <v>92</v>
      </c>
      <c r="AD123" s="69"/>
      <c r="AE123" s="257"/>
      <c r="AF123" s="284"/>
      <c r="AG123" s="261"/>
      <c r="AH123" s="877" t="s">
        <v>82</v>
      </c>
      <c r="AI123" s="878"/>
      <c r="AJ123" s="878"/>
      <c r="AK123" s="878"/>
      <c r="AL123" s="878"/>
      <c r="AM123" s="878"/>
      <c r="AN123" s="878"/>
      <c r="AO123" s="878"/>
      <c r="AP123" s="281"/>
      <c r="AQ123" s="281">
        <f t="shared" si="66"/>
        <v>0</v>
      </c>
      <c r="AR123" s="281">
        <f t="shared" si="67"/>
        <v>0</v>
      </c>
      <c r="AS123" s="205">
        <f t="shared" si="68"/>
        <v>0</v>
      </c>
      <c r="AT123" s="281">
        <f t="shared" si="70"/>
        <v>0</v>
      </c>
      <c r="AU123" s="281">
        <f t="shared" si="69"/>
        <v>0</v>
      </c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81"/>
      <c r="BF123" s="281"/>
      <c r="BG123" s="281"/>
      <c r="BH123" s="76"/>
      <c r="BI123" s="76"/>
      <c r="BJ123" s="76"/>
      <c r="BK123" s="76"/>
      <c r="BL123" s="76"/>
      <c r="BM123" s="76"/>
      <c r="BN123" s="76"/>
      <c r="BO123" s="76"/>
    </row>
    <row r="124" spans="2:67" ht="16.5" hidden="1" thickBot="1">
      <c r="B124" s="46"/>
      <c r="C124" s="4" t="s">
        <v>120</v>
      </c>
      <c r="D124" s="129" t="s">
        <v>22</v>
      </c>
      <c r="E124" s="129" t="s">
        <v>23</v>
      </c>
      <c r="F124" s="129" t="s">
        <v>12</v>
      </c>
      <c r="G124" s="58" t="s">
        <v>13</v>
      </c>
      <c r="H124" s="112" t="s">
        <v>14</v>
      </c>
      <c r="I124" s="113" t="s">
        <v>15</v>
      </c>
      <c r="J124" s="114" t="s">
        <v>16</v>
      </c>
      <c r="K124" s="115" t="s">
        <v>18</v>
      </c>
      <c r="L124" s="113" t="s">
        <v>17</v>
      </c>
      <c r="M124" s="117" t="s">
        <v>19</v>
      </c>
      <c r="N124" s="116" t="s">
        <v>20</v>
      </c>
      <c r="O124" s="60" t="s">
        <v>21</v>
      </c>
      <c r="P124" s="242" t="s">
        <v>26</v>
      </c>
      <c r="Q124" s="111" t="s">
        <v>28</v>
      </c>
      <c r="R124" s="111" t="s">
        <v>86</v>
      </c>
      <c r="S124" s="861"/>
      <c r="T124" s="863"/>
      <c r="U124" s="863"/>
      <c r="V124" s="863"/>
      <c r="W124" s="863"/>
      <c r="X124" s="863"/>
      <c r="Y124" s="867"/>
      <c r="Z124" s="868"/>
      <c r="AA124" s="870"/>
      <c r="AB124" s="872"/>
      <c r="AC124" s="873"/>
      <c r="AD124" s="69"/>
      <c r="AF124" s="284"/>
      <c r="AG124" s="243" t="s">
        <v>24</v>
      </c>
      <c r="AH124" s="61" t="s">
        <v>66</v>
      </c>
      <c r="AI124" s="61" t="s">
        <v>67</v>
      </c>
      <c r="AJ124" s="61" t="s">
        <v>68</v>
      </c>
      <c r="AK124" s="61" t="s">
        <v>69</v>
      </c>
      <c r="AL124" s="61" t="s">
        <v>70</v>
      </c>
      <c r="AM124" s="61" t="s">
        <v>71</v>
      </c>
      <c r="AN124" s="61" t="s">
        <v>79</v>
      </c>
      <c r="AO124" s="61" t="s">
        <v>80</v>
      </c>
      <c r="AP124" s="281" t="s">
        <v>81</v>
      </c>
      <c r="AQ124" s="281">
        <f t="shared" si="66"/>
        <v>0</v>
      </c>
      <c r="AR124" s="281">
        <f t="shared" si="67"/>
        <v>0</v>
      </c>
      <c r="AS124" s="205">
        <f t="shared" si="68"/>
        <v>0</v>
      </c>
      <c r="AT124" s="281">
        <f t="shared" si="70"/>
        <v>0</v>
      </c>
      <c r="AU124" s="281">
        <f t="shared" si="69"/>
        <v>0</v>
      </c>
    </row>
    <row r="125" spans="2:67" ht="16.5" hidden="1" thickBot="1">
      <c r="B125" s="49">
        <v>1</v>
      </c>
      <c r="C125" s="72"/>
      <c r="D125" s="216">
        <f t="shared" ref="D125:D138" si="97">IF(AB125=0,ROUND(F125,0),IF(AB125=1,ROUND(F125-1,0),2))</f>
        <v>2</v>
      </c>
      <c r="E125" s="222" t="str">
        <f t="shared" ref="E125:E138" si="98">IF(SUM(AH125:AJ125)+SUM(AN125:AO125)&lt;2,"да","нет")</f>
        <v>нет</v>
      </c>
      <c r="F125" s="218">
        <f t="shared" ref="F125:F138" si="99">(G125*G141+H125*H141+I125*I141+J125*J141+K125*K141+L125*L141+M125*M141)/AB142</f>
        <v>0.39571428571428574</v>
      </c>
      <c r="G125" s="39"/>
      <c r="H125" s="40"/>
      <c r="I125" s="54"/>
      <c r="J125" s="39"/>
      <c r="K125" s="54"/>
      <c r="L125" s="168">
        <f t="shared" ref="L125:L138" si="100">2+3.4*S125/AD125</f>
        <v>2</v>
      </c>
      <c r="M125" s="222">
        <f>(N125*N141+O125*O141+P125*P141+Q125*Q141+R125*R141)/Z140</f>
        <v>0.95714285714285718</v>
      </c>
      <c r="N125" s="286"/>
      <c r="O125" s="287"/>
      <c r="P125" s="266">
        <f>2+(T125+X125+Y125)*3/30</f>
        <v>2</v>
      </c>
      <c r="Q125" s="168">
        <f t="shared" ref="Q125:Q138" si="101">IF(AP125=0,5-U125*2/7,2)</f>
        <v>2</v>
      </c>
      <c r="R125" s="207">
        <f>2.7+V125/4+W125</f>
        <v>2.7</v>
      </c>
      <c r="S125" s="39"/>
      <c r="T125" s="287"/>
      <c r="U125" s="287"/>
      <c r="V125" s="287"/>
      <c r="W125" s="287"/>
      <c r="X125" s="287"/>
      <c r="Y125" s="282"/>
      <c r="Z125" s="222">
        <f t="shared" ref="Z125:Z138" si="102">IF(D125&gt;2.5,0,1)</f>
        <v>1</v>
      </c>
      <c r="AA125" s="7"/>
      <c r="AB125" s="209">
        <f>AG125</f>
        <v>8</v>
      </c>
      <c r="AC125" s="157">
        <f t="shared" ref="AC125:AC138" si="103">AB125-AA125</f>
        <v>8</v>
      </c>
      <c r="AD125" s="283">
        <f>AD110</f>
        <v>38</v>
      </c>
      <c r="AE125" s="120"/>
      <c r="AF125" s="284">
        <f t="shared" si="76"/>
        <v>1</v>
      </c>
      <c r="AG125" s="157">
        <f t="shared" ref="AG125:AG138" si="104">SUM(AH125:AO125)</f>
        <v>8</v>
      </c>
      <c r="AH125" s="170">
        <f t="shared" ref="AH125:AK138" si="105">IF(G125&lt;2.6,1,0)</f>
        <v>1</v>
      </c>
      <c r="AI125" s="209">
        <f t="shared" si="105"/>
        <v>1</v>
      </c>
      <c r="AJ125" s="157">
        <f t="shared" si="105"/>
        <v>1</v>
      </c>
      <c r="AK125" s="208">
        <f t="shared" si="105"/>
        <v>1</v>
      </c>
      <c r="AL125" s="209">
        <f t="shared" ref="AL125:AL138" si="106">IF(L125&lt;2.6,1,0)</f>
        <v>1</v>
      </c>
      <c r="AM125" s="207">
        <f t="shared" ref="AM125:AM138" si="107">IF(K125&lt;2.6,1,0)</f>
        <v>1</v>
      </c>
      <c r="AN125" s="169">
        <f>IF(N125&lt;2.6,1,0)</f>
        <v>1</v>
      </c>
      <c r="AO125" s="171">
        <f t="shared" ref="AO125:AO138" si="108">IF(O125&lt;2.6,1,0)</f>
        <v>1</v>
      </c>
      <c r="AP125" s="208">
        <f t="shared" ref="AP125:AP138" si="109">SUM(AN125:AO125)</f>
        <v>2</v>
      </c>
      <c r="AQ125" s="279">
        <f t="shared" si="66"/>
        <v>1</v>
      </c>
      <c r="AR125" s="279">
        <f t="shared" si="67"/>
        <v>3</v>
      </c>
      <c r="AS125" s="280">
        <f t="shared" si="68"/>
        <v>3</v>
      </c>
      <c r="AT125" s="281">
        <f t="shared" si="70"/>
        <v>0</v>
      </c>
      <c r="AU125" s="281">
        <f t="shared" si="69"/>
        <v>0</v>
      </c>
    </row>
    <row r="126" spans="2:67" ht="16.5" hidden="1" thickBot="1">
      <c r="B126" s="48">
        <v>2</v>
      </c>
      <c r="C126" s="71"/>
      <c r="D126" s="219">
        <f t="shared" si="97"/>
        <v>2</v>
      </c>
      <c r="E126" s="220" t="str">
        <f t="shared" si="98"/>
        <v>нет</v>
      </c>
      <c r="F126" s="221">
        <f t="shared" si="99"/>
        <v>0.39571428571428574</v>
      </c>
      <c r="G126" s="41"/>
      <c r="H126" s="42"/>
      <c r="I126" s="55"/>
      <c r="J126" s="41"/>
      <c r="K126" s="52"/>
      <c r="L126" s="161">
        <f t="shared" si="100"/>
        <v>2</v>
      </c>
      <c r="M126" s="220">
        <f t="shared" ref="M126:M138" si="110">(N126*N142+O126*O142+P126*P142+Q126*Q142+R126*R142)/Z141</f>
        <v>0.95714285714285718</v>
      </c>
      <c r="N126" s="14"/>
      <c r="O126" s="6"/>
      <c r="P126" s="160">
        <f t="shared" ref="P126:P138" si="111">2+(T126+X126+Y126)*3/30</f>
        <v>2</v>
      </c>
      <c r="Q126" s="161">
        <f t="shared" si="101"/>
        <v>2</v>
      </c>
      <c r="R126" s="162">
        <f t="shared" ref="R126:R138" si="112">2.7+V126/4+W126</f>
        <v>2.7</v>
      </c>
      <c r="S126" s="41"/>
      <c r="T126" s="6"/>
      <c r="U126" s="6"/>
      <c r="V126" s="6"/>
      <c r="W126" s="6"/>
      <c r="X126" s="6"/>
      <c r="Y126" s="226"/>
      <c r="Z126" s="220">
        <f t="shared" si="102"/>
        <v>1</v>
      </c>
      <c r="AA126" s="5"/>
      <c r="AB126" s="163">
        <f t="shared" ref="AB126:AB138" si="113">AG126</f>
        <v>8</v>
      </c>
      <c r="AC126" s="165">
        <f t="shared" si="103"/>
        <v>8</v>
      </c>
      <c r="AD126" s="227">
        <f t="shared" ref="AD126:AD138" si="114">AD125</f>
        <v>38</v>
      </c>
      <c r="AE126" s="228"/>
      <c r="AF126" s="284">
        <f t="shared" si="76"/>
        <v>1</v>
      </c>
      <c r="AG126" s="165">
        <f t="shared" si="104"/>
        <v>8</v>
      </c>
      <c r="AH126" s="160">
        <f t="shared" si="105"/>
        <v>1</v>
      </c>
      <c r="AI126" s="163">
        <f t="shared" si="105"/>
        <v>1</v>
      </c>
      <c r="AJ126" s="165">
        <f t="shared" si="105"/>
        <v>1</v>
      </c>
      <c r="AK126" s="166">
        <f t="shared" si="105"/>
        <v>1</v>
      </c>
      <c r="AL126" s="163">
        <f t="shared" si="106"/>
        <v>1</v>
      </c>
      <c r="AM126" s="162">
        <f t="shared" si="107"/>
        <v>1</v>
      </c>
      <c r="AN126" s="164">
        <f>IF(N126&lt;2.6,1,0)</f>
        <v>1</v>
      </c>
      <c r="AO126" s="167">
        <f t="shared" si="108"/>
        <v>1</v>
      </c>
      <c r="AP126" s="208">
        <f t="shared" si="109"/>
        <v>2</v>
      </c>
      <c r="AQ126" s="279">
        <f t="shared" si="66"/>
        <v>1</v>
      </c>
      <c r="AR126" s="279">
        <f t="shared" si="67"/>
        <v>3</v>
      </c>
      <c r="AS126" s="280">
        <f t="shared" si="68"/>
        <v>3</v>
      </c>
      <c r="AT126" s="281">
        <f t="shared" si="70"/>
        <v>0</v>
      </c>
      <c r="AU126" s="281">
        <f t="shared" si="69"/>
        <v>0</v>
      </c>
    </row>
    <row r="127" spans="2:67" ht="16.5" hidden="1" thickBot="1">
      <c r="B127" s="49">
        <v>3</v>
      </c>
      <c r="C127" s="72"/>
      <c r="D127" s="216">
        <f t="shared" si="97"/>
        <v>2</v>
      </c>
      <c r="E127" s="222" t="str">
        <f t="shared" si="98"/>
        <v>нет</v>
      </c>
      <c r="F127" s="218">
        <f t="shared" si="99"/>
        <v>0.39571428571428574</v>
      </c>
      <c r="G127" s="39"/>
      <c r="H127" s="40"/>
      <c r="I127" s="54"/>
      <c r="J127" s="39"/>
      <c r="K127" s="54"/>
      <c r="L127" s="168">
        <f t="shared" si="100"/>
        <v>2</v>
      </c>
      <c r="M127" s="222">
        <f t="shared" si="110"/>
        <v>0.95714285714285718</v>
      </c>
      <c r="N127" s="286"/>
      <c r="O127" s="287"/>
      <c r="P127" s="266">
        <f t="shared" si="111"/>
        <v>2</v>
      </c>
      <c r="Q127" s="168">
        <f t="shared" si="101"/>
        <v>2</v>
      </c>
      <c r="R127" s="207">
        <f t="shared" si="112"/>
        <v>2.7</v>
      </c>
      <c r="S127" s="39"/>
      <c r="T127" s="287"/>
      <c r="U127" s="287"/>
      <c r="V127" s="287"/>
      <c r="W127" s="287"/>
      <c r="X127" s="287"/>
      <c r="Y127" s="282"/>
      <c r="Z127" s="222">
        <f t="shared" si="102"/>
        <v>1</v>
      </c>
      <c r="AA127" s="7"/>
      <c r="AB127" s="209">
        <f t="shared" si="113"/>
        <v>8</v>
      </c>
      <c r="AC127" s="157">
        <f t="shared" si="103"/>
        <v>8</v>
      </c>
      <c r="AD127" s="283">
        <f t="shared" si="114"/>
        <v>38</v>
      </c>
      <c r="AE127" s="120"/>
      <c r="AF127" s="284">
        <f t="shared" si="76"/>
        <v>1</v>
      </c>
      <c r="AG127" s="157">
        <f t="shared" si="104"/>
        <v>8</v>
      </c>
      <c r="AH127" s="170">
        <f t="shared" si="105"/>
        <v>1</v>
      </c>
      <c r="AI127" s="209">
        <f t="shared" si="105"/>
        <v>1</v>
      </c>
      <c r="AJ127" s="157">
        <f t="shared" si="105"/>
        <v>1</v>
      </c>
      <c r="AK127" s="208">
        <f t="shared" si="105"/>
        <v>1</v>
      </c>
      <c r="AL127" s="209">
        <f t="shared" si="106"/>
        <v>1</v>
      </c>
      <c r="AM127" s="207">
        <f t="shared" si="107"/>
        <v>1</v>
      </c>
      <c r="AN127" s="169">
        <f t="shared" ref="AN127:AN138" si="115">IF(N127&lt;2.6,1,0)</f>
        <v>1</v>
      </c>
      <c r="AO127" s="171">
        <f t="shared" si="108"/>
        <v>1</v>
      </c>
      <c r="AP127" s="208">
        <f t="shared" si="109"/>
        <v>2</v>
      </c>
      <c r="AQ127" s="279">
        <f t="shared" si="66"/>
        <v>1</v>
      </c>
      <c r="AR127" s="279">
        <f t="shared" si="67"/>
        <v>3</v>
      </c>
      <c r="AS127" s="280">
        <f t="shared" si="68"/>
        <v>3</v>
      </c>
      <c r="AT127" s="281">
        <f t="shared" si="70"/>
        <v>0</v>
      </c>
      <c r="AU127" s="281">
        <f t="shared" si="69"/>
        <v>0</v>
      </c>
    </row>
    <row r="128" spans="2:67" ht="16.5" hidden="1" thickBot="1">
      <c r="B128" s="48">
        <v>4</v>
      </c>
      <c r="C128" s="71"/>
      <c r="D128" s="219">
        <f t="shared" si="97"/>
        <v>2</v>
      </c>
      <c r="E128" s="220" t="str">
        <f t="shared" si="98"/>
        <v>нет</v>
      </c>
      <c r="F128" s="221">
        <f t="shared" si="99"/>
        <v>0.39571428571428574</v>
      </c>
      <c r="G128" s="41"/>
      <c r="H128" s="42"/>
      <c r="I128" s="55"/>
      <c r="J128" s="41"/>
      <c r="K128" s="52"/>
      <c r="L128" s="161">
        <f t="shared" si="100"/>
        <v>2</v>
      </c>
      <c r="M128" s="220">
        <f t="shared" si="110"/>
        <v>0.95714285714285718</v>
      </c>
      <c r="N128" s="14"/>
      <c r="O128" s="6"/>
      <c r="P128" s="160">
        <f t="shared" si="111"/>
        <v>2</v>
      </c>
      <c r="Q128" s="161">
        <f t="shared" si="101"/>
        <v>2</v>
      </c>
      <c r="R128" s="162">
        <f t="shared" si="112"/>
        <v>2.7</v>
      </c>
      <c r="S128" s="41"/>
      <c r="T128" s="6"/>
      <c r="U128" s="6"/>
      <c r="V128" s="6"/>
      <c r="W128" s="6"/>
      <c r="X128" s="6"/>
      <c r="Y128" s="226"/>
      <c r="Z128" s="220">
        <f t="shared" si="102"/>
        <v>1</v>
      </c>
      <c r="AA128" s="5"/>
      <c r="AB128" s="163">
        <f t="shared" si="113"/>
        <v>8</v>
      </c>
      <c r="AC128" s="165">
        <f t="shared" si="103"/>
        <v>8</v>
      </c>
      <c r="AD128" s="227">
        <f t="shared" si="114"/>
        <v>38</v>
      </c>
      <c r="AE128" s="228"/>
      <c r="AF128" s="284">
        <f t="shared" si="76"/>
        <v>1</v>
      </c>
      <c r="AG128" s="165">
        <f t="shared" si="104"/>
        <v>8</v>
      </c>
      <c r="AH128" s="160">
        <f t="shared" si="105"/>
        <v>1</v>
      </c>
      <c r="AI128" s="163">
        <f t="shared" si="105"/>
        <v>1</v>
      </c>
      <c r="AJ128" s="165">
        <f t="shared" si="105"/>
        <v>1</v>
      </c>
      <c r="AK128" s="166">
        <f t="shared" si="105"/>
        <v>1</v>
      </c>
      <c r="AL128" s="163">
        <f t="shared" si="106"/>
        <v>1</v>
      </c>
      <c r="AM128" s="162">
        <f t="shared" si="107"/>
        <v>1</v>
      </c>
      <c r="AN128" s="164">
        <f t="shared" si="115"/>
        <v>1</v>
      </c>
      <c r="AO128" s="167">
        <f t="shared" si="108"/>
        <v>1</v>
      </c>
      <c r="AP128" s="208">
        <f t="shared" si="109"/>
        <v>2</v>
      </c>
      <c r="AQ128" s="279">
        <f t="shared" si="66"/>
        <v>1</v>
      </c>
      <c r="AR128" s="279">
        <f t="shared" si="67"/>
        <v>3</v>
      </c>
      <c r="AS128" s="280">
        <f t="shared" si="68"/>
        <v>3</v>
      </c>
      <c r="AT128" s="281">
        <f t="shared" si="70"/>
        <v>0</v>
      </c>
      <c r="AU128" s="281">
        <f t="shared" si="69"/>
        <v>0</v>
      </c>
    </row>
    <row r="129" spans="2:67" ht="16.5" hidden="1" thickBot="1">
      <c r="B129" s="49">
        <v>5</v>
      </c>
      <c r="C129" s="72"/>
      <c r="D129" s="216">
        <f t="shared" si="97"/>
        <v>2</v>
      </c>
      <c r="E129" s="222" t="str">
        <f t="shared" si="98"/>
        <v>нет</v>
      </c>
      <c r="F129" s="218">
        <f t="shared" si="99"/>
        <v>0.39571428571428574</v>
      </c>
      <c r="G129" s="39"/>
      <c r="H129" s="40"/>
      <c r="I129" s="54"/>
      <c r="J129" s="39"/>
      <c r="K129" s="54"/>
      <c r="L129" s="168">
        <f t="shared" si="100"/>
        <v>2</v>
      </c>
      <c r="M129" s="222">
        <f t="shared" si="110"/>
        <v>0.95714285714285718</v>
      </c>
      <c r="N129" s="286"/>
      <c r="O129" s="287"/>
      <c r="P129" s="266">
        <f t="shared" si="111"/>
        <v>2</v>
      </c>
      <c r="Q129" s="168">
        <f t="shared" si="101"/>
        <v>2</v>
      </c>
      <c r="R129" s="207">
        <f t="shared" si="112"/>
        <v>2.7</v>
      </c>
      <c r="S129" s="39"/>
      <c r="T129" s="287"/>
      <c r="U129" s="287"/>
      <c r="V129" s="287"/>
      <c r="W129" s="287"/>
      <c r="X129" s="287"/>
      <c r="Y129" s="282"/>
      <c r="Z129" s="222">
        <f t="shared" si="102"/>
        <v>1</v>
      </c>
      <c r="AA129" s="7"/>
      <c r="AB129" s="209">
        <f t="shared" si="113"/>
        <v>8</v>
      </c>
      <c r="AC129" s="157">
        <f t="shared" si="103"/>
        <v>8</v>
      </c>
      <c r="AD129" s="283">
        <f t="shared" si="114"/>
        <v>38</v>
      </c>
      <c r="AE129" s="120"/>
      <c r="AF129" s="284">
        <f t="shared" si="76"/>
        <v>1</v>
      </c>
      <c r="AG129" s="157">
        <f t="shared" si="104"/>
        <v>8</v>
      </c>
      <c r="AH129" s="170">
        <f t="shared" si="105"/>
        <v>1</v>
      </c>
      <c r="AI129" s="209">
        <f t="shared" si="105"/>
        <v>1</v>
      </c>
      <c r="AJ129" s="157">
        <f t="shared" si="105"/>
        <v>1</v>
      </c>
      <c r="AK129" s="208">
        <f t="shared" si="105"/>
        <v>1</v>
      </c>
      <c r="AL129" s="209">
        <f t="shared" si="106"/>
        <v>1</v>
      </c>
      <c r="AM129" s="207">
        <f t="shared" si="107"/>
        <v>1</v>
      </c>
      <c r="AN129" s="169">
        <f t="shared" si="115"/>
        <v>1</v>
      </c>
      <c r="AO129" s="171">
        <f t="shared" si="108"/>
        <v>1</v>
      </c>
      <c r="AP129" s="208">
        <f t="shared" si="109"/>
        <v>2</v>
      </c>
      <c r="AQ129" s="279">
        <f t="shared" si="66"/>
        <v>1</v>
      </c>
      <c r="AR129" s="279">
        <f t="shared" si="67"/>
        <v>3</v>
      </c>
      <c r="AS129" s="280">
        <f t="shared" si="68"/>
        <v>3</v>
      </c>
      <c r="AT129" s="281">
        <f t="shared" si="70"/>
        <v>0</v>
      </c>
      <c r="AU129" s="281">
        <f t="shared" si="69"/>
        <v>0</v>
      </c>
    </row>
    <row r="130" spans="2:67" ht="16.5" hidden="1" thickBot="1">
      <c r="B130" s="48">
        <v>6</v>
      </c>
      <c r="C130" s="71"/>
      <c r="D130" s="219">
        <f t="shared" si="97"/>
        <v>2</v>
      </c>
      <c r="E130" s="220" t="str">
        <f t="shared" si="98"/>
        <v>нет</v>
      </c>
      <c r="F130" s="221">
        <f t="shared" si="99"/>
        <v>0.39571428571428574</v>
      </c>
      <c r="G130" s="41"/>
      <c r="H130" s="42"/>
      <c r="I130" s="55"/>
      <c r="J130" s="41"/>
      <c r="K130" s="52"/>
      <c r="L130" s="161">
        <f t="shared" si="100"/>
        <v>2</v>
      </c>
      <c r="M130" s="220">
        <f t="shared" si="110"/>
        <v>0.95714285714285718</v>
      </c>
      <c r="N130" s="14"/>
      <c r="O130" s="6"/>
      <c r="P130" s="160">
        <f t="shared" si="111"/>
        <v>2</v>
      </c>
      <c r="Q130" s="161">
        <f t="shared" si="101"/>
        <v>2</v>
      </c>
      <c r="R130" s="162">
        <f t="shared" si="112"/>
        <v>2.7</v>
      </c>
      <c r="S130" s="41"/>
      <c r="T130" s="6"/>
      <c r="U130" s="6"/>
      <c r="V130" s="6"/>
      <c r="W130" s="6"/>
      <c r="X130" s="6"/>
      <c r="Y130" s="226"/>
      <c r="Z130" s="220">
        <f t="shared" si="102"/>
        <v>1</v>
      </c>
      <c r="AA130" s="5"/>
      <c r="AB130" s="163">
        <f t="shared" si="113"/>
        <v>8</v>
      </c>
      <c r="AC130" s="165">
        <f t="shared" si="103"/>
        <v>8</v>
      </c>
      <c r="AD130" s="227">
        <f t="shared" si="114"/>
        <v>38</v>
      </c>
      <c r="AE130" s="228"/>
      <c r="AF130" s="284">
        <f t="shared" si="76"/>
        <v>1</v>
      </c>
      <c r="AG130" s="165">
        <f t="shared" si="104"/>
        <v>8</v>
      </c>
      <c r="AH130" s="160">
        <f t="shared" si="105"/>
        <v>1</v>
      </c>
      <c r="AI130" s="163">
        <f t="shared" si="105"/>
        <v>1</v>
      </c>
      <c r="AJ130" s="165">
        <f t="shared" si="105"/>
        <v>1</v>
      </c>
      <c r="AK130" s="166">
        <f t="shared" si="105"/>
        <v>1</v>
      </c>
      <c r="AL130" s="163">
        <f t="shared" si="106"/>
        <v>1</v>
      </c>
      <c r="AM130" s="162">
        <f t="shared" si="107"/>
        <v>1</v>
      </c>
      <c r="AN130" s="164">
        <f t="shared" si="115"/>
        <v>1</v>
      </c>
      <c r="AO130" s="167">
        <f t="shared" si="108"/>
        <v>1</v>
      </c>
      <c r="AP130" s="208">
        <f t="shared" si="109"/>
        <v>2</v>
      </c>
      <c r="AQ130" s="279">
        <f t="shared" si="66"/>
        <v>1</v>
      </c>
      <c r="AR130" s="279">
        <f t="shared" si="67"/>
        <v>3</v>
      </c>
      <c r="AS130" s="280">
        <f t="shared" si="68"/>
        <v>3</v>
      </c>
      <c r="AT130" s="281">
        <f t="shared" si="70"/>
        <v>0</v>
      </c>
      <c r="AU130" s="281">
        <f t="shared" si="69"/>
        <v>0</v>
      </c>
    </row>
    <row r="131" spans="2:67" ht="16.5" hidden="1" thickBot="1">
      <c r="B131" s="49">
        <v>7</v>
      </c>
      <c r="C131" s="72"/>
      <c r="D131" s="216">
        <f t="shared" si="97"/>
        <v>2</v>
      </c>
      <c r="E131" s="222" t="str">
        <f t="shared" si="98"/>
        <v>нет</v>
      </c>
      <c r="F131" s="218">
        <f t="shared" si="99"/>
        <v>0.39571428571428574</v>
      </c>
      <c r="G131" s="39"/>
      <c r="H131" s="40"/>
      <c r="I131" s="54"/>
      <c r="J131" s="39"/>
      <c r="K131" s="54"/>
      <c r="L131" s="168">
        <f t="shared" si="100"/>
        <v>2</v>
      </c>
      <c r="M131" s="222">
        <f t="shared" si="110"/>
        <v>0.95714285714285718</v>
      </c>
      <c r="N131" s="286"/>
      <c r="O131" s="287"/>
      <c r="P131" s="266">
        <f t="shared" si="111"/>
        <v>2</v>
      </c>
      <c r="Q131" s="168">
        <f t="shared" si="101"/>
        <v>2</v>
      </c>
      <c r="R131" s="207">
        <f t="shared" si="112"/>
        <v>2.7</v>
      </c>
      <c r="S131" s="39"/>
      <c r="T131" s="287"/>
      <c r="U131" s="287"/>
      <c r="V131" s="287"/>
      <c r="W131" s="287"/>
      <c r="X131" s="287"/>
      <c r="Y131" s="282"/>
      <c r="Z131" s="222">
        <f t="shared" si="102"/>
        <v>1</v>
      </c>
      <c r="AA131" s="7"/>
      <c r="AB131" s="209">
        <f t="shared" si="113"/>
        <v>8</v>
      </c>
      <c r="AC131" s="157">
        <f t="shared" si="103"/>
        <v>8</v>
      </c>
      <c r="AD131" s="283">
        <f t="shared" si="114"/>
        <v>38</v>
      </c>
      <c r="AE131" s="120"/>
      <c r="AF131" s="284">
        <f t="shared" si="76"/>
        <v>1</v>
      </c>
      <c r="AG131" s="157">
        <f t="shared" si="104"/>
        <v>8</v>
      </c>
      <c r="AH131" s="170">
        <f t="shared" si="105"/>
        <v>1</v>
      </c>
      <c r="AI131" s="209">
        <f t="shared" si="105"/>
        <v>1</v>
      </c>
      <c r="AJ131" s="157">
        <f t="shared" si="105"/>
        <v>1</v>
      </c>
      <c r="AK131" s="208">
        <f t="shared" si="105"/>
        <v>1</v>
      </c>
      <c r="AL131" s="209">
        <f t="shared" si="106"/>
        <v>1</v>
      </c>
      <c r="AM131" s="207">
        <f t="shared" si="107"/>
        <v>1</v>
      </c>
      <c r="AN131" s="169">
        <f t="shared" si="115"/>
        <v>1</v>
      </c>
      <c r="AO131" s="171">
        <f t="shared" si="108"/>
        <v>1</v>
      </c>
      <c r="AP131" s="208">
        <f t="shared" si="109"/>
        <v>2</v>
      </c>
      <c r="AQ131" s="279">
        <f t="shared" si="66"/>
        <v>1</v>
      </c>
      <c r="AR131" s="279">
        <f t="shared" si="67"/>
        <v>3</v>
      </c>
      <c r="AS131" s="280">
        <f t="shared" si="68"/>
        <v>3</v>
      </c>
      <c r="AT131" s="281">
        <f t="shared" si="70"/>
        <v>0</v>
      </c>
      <c r="AU131" s="281">
        <f t="shared" si="69"/>
        <v>0</v>
      </c>
    </row>
    <row r="132" spans="2:67" ht="16.5" hidden="1" thickBot="1">
      <c r="B132" s="48">
        <v>8</v>
      </c>
      <c r="C132" s="71"/>
      <c r="D132" s="219">
        <f t="shared" si="97"/>
        <v>2</v>
      </c>
      <c r="E132" s="220" t="str">
        <f t="shared" si="98"/>
        <v>нет</v>
      </c>
      <c r="F132" s="221">
        <f t="shared" si="99"/>
        <v>0.39571428571428574</v>
      </c>
      <c r="G132" s="41"/>
      <c r="H132" s="42"/>
      <c r="I132" s="55"/>
      <c r="J132" s="41"/>
      <c r="K132" s="52"/>
      <c r="L132" s="161">
        <f t="shared" si="100"/>
        <v>2</v>
      </c>
      <c r="M132" s="220">
        <f t="shared" si="110"/>
        <v>0.95714285714285718</v>
      </c>
      <c r="N132" s="14"/>
      <c r="O132" s="6"/>
      <c r="P132" s="160">
        <f t="shared" si="111"/>
        <v>2</v>
      </c>
      <c r="Q132" s="161">
        <f t="shared" si="101"/>
        <v>2</v>
      </c>
      <c r="R132" s="162">
        <f t="shared" si="112"/>
        <v>2.7</v>
      </c>
      <c r="S132" s="41"/>
      <c r="T132" s="6"/>
      <c r="U132" s="6"/>
      <c r="V132" s="6"/>
      <c r="W132" s="6"/>
      <c r="X132" s="6"/>
      <c r="Y132" s="226"/>
      <c r="Z132" s="220">
        <f t="shared" si="102"/>
        <v>1</v>
      </c>
      <c r="AA132" s="5"/>
      <c r="AB132" s="163">
        <f t="shared" si="113"/>
        <v>8</v>
      </c>
      <c r="AC132" s="165">
        <f t="shared" si="103"/>
        <v>8</v>
      </c>
      <c r="AD132" s="227">
        <f t="shared" si="114"/>
        <v>38</v>
      </c>
      <c r="AE132" s="228"/>
      <c r="AF132" s="284">
        <f t="shared" si="76"/>
        <v>1</v>
      </c>
      <c r="AG132" s="165">
        <f t="shared" si="104"/>
        <v>8</v>
      </c>
      <c r="AH132" s="160">
        <f t="shared" si="105"/>
        <v>1</v>
      </c>
      <c r="AI132" s="163">
        <f t="shared" si="105"/>
        <v>1</v>
      </c>
      <c r="AJ132" s="165">
        <f t="shared" si="105"/>
        <v>1</v>
      </c>
      <c r="AK132" s="166">
        <f t="shared" si="105"/>
        <v>1</v>
      </c>
      <c r="AL132" s="163">
        <f t="shared" si="106"/>
        <v>1</v>
      </c>
      <c r="AM132" s="162">
        <f t="shared" si="107"/>
        <v>1</v>
      </c>
      <c r="AN132" s="164">
        <f t="shared" si="115"/>
        <v>1</v>
      </c>
      <c r="AO132" s="167">
        <f t="shared" si="108"/>
        <v>1</v>
      </c>
      <c r="AP132" s="208">
        <f t="shared" si="109"/>
        <v>2</v>
      </c>
      <c r="AQ132" s="279">
        <f t="shared" si="66"/>
        <v>1</v>
      </c>
      <c r="AR132" s="279">
        <f t="shared" si="67"/>
        <v>3</v>
      </c>
      <c r="AS132" s="280">
        <f t="shared" si="68"/>
        <v>3</v>
      </c>
      <c r="AT132" s="281">
        <f t="shared" si="70"/>
        <v>0</v>
      </c>
      <c r="AU132" s="281">
        <f t="shared" si="69"/>
        <v>0</v>
      </c>
    </row>
    <row r="133" spans="2:67" ht="16.5" hidden="1" thickBot="1">
      <c r="B133" s="49">
        <v>9</v>
      </c>
      <c r="C133" s="72"/>
      <c r="D133" s="216">
        <f t="shared" si="97"/>
        <v>2</v>
      </c>
      <c r="E133" s="222" t="str">
        <f t="shared" si="98"/>
        <v>нет</v>
      </c>
      <c r="F133" s="218">
        <f t="shared" si="99"/>
        <v>0.39571428571428574</v>
      </c>
      <c r="G133" s="39"/>
      <c r="H133" s="40"/>
      <c r="I133" s="54"/>
      <c r="J133" s="39"/>
      <c r="K133" s="54"/>
      <c r="L133" s="168">
        <f t="shared" si="100"/>
        <v>2</v>
      </c>
      <c r="M133" s="222">
        <f t="shared" si="110"/>
        <v>0.95714285714285718</v>
      </c>
      <c r="N133" s="286"/>
      <c r="O133" s="287"/>
      <c r="P133" s="266">
        <f t="shared" si="111"/>
        <v>2</v>
      </c>
      <c r="Q133" s="168">
        <f t="shared" si="101"/>
        <v>2</v>
      </c>
      <c r="R133" s="207">
        <f t="shared" si="112"/>
        <v>2.7</v>
      </c>
      <c r="S133" s="39"/>
      <c r="T133" s="287"/>
      <c r="U133" s="287"/>
      <c r="V133" s="287"/>
      <c r="W133" s="287"/>
      <c r="X133" s="287"/>
      <c r="Y133" s="282"/>
      <c r="Z133" s="222">
        <f t="shared" si="102"/>
        <v>1</v>
      </c>
      <c r="AA133" s="7"/>
      <c r="AB133" s="209">
        <f t="shared" si="113"/>
        <v>8</v>
      </c>
      <c r="AC133" s="157">
        <f t="shared" si="103"/>
        <v>8</v>
      </c>
      <c r="AD133" s="283">
        <f t="shared" si="114"/>
        <v>38</v>
      </c>
      <c r="AE133" s="120"/>
      <c r="AF133" s="284">
        <f t="shared" si="76"/>
        <v>1</v>
      </c>
      <c r="AG133" s="157">
        <f t="shared" si="104"/>
        <v>8</v>
      </c>
      <c r="AH133" s="170">
        <f t="shared" si="105"/>
        <v>1</v>
      </c>
      <c r="AI133" s="209">
        <f t="shared" si="105"/>
        <v>1</v>
      </c>
      <c r="AJ133" s="157">
        <f t="shared" si="105"/>
        <v>1</v>
      </c>
      <c r="AK133" s="208">
        <f t="shared" si="105"/>
        <v>1</v>
      </c>
      <c r="AL133" s="209">
        <f t="shared" si="106"/>
        <v>1</v>
      </c>
      <c r="AM133" s="207">
        <f t="shared" si="107"/>
        <v>1</v>
      </c>
      <c r="AN133" s="169">
        <f t="shared" si="115"/>
        <v>1</v>
      </c>
      <c r="AO133" s="171">
        <f t="shared" si="108"/>
        <v>1</v>
      </c>
      <c r="AP133" s="208">
        <f t="shared" si="109"/>
        <v>2</v>
      </c>
      <c r="AQ133" s="279">
        <f t="shared" si="66"/>
        <v>1</v>
      </c>
      <c r="AR133" s="279">
        <f t="shared" si="67"/>
        <v>3</v>
      </c>
      <c r="AS133" s="280">
        <f t="shared" si="68"/>
        <v>3</v>
      </c>
      <c r="AT133" s="281">
        <f t="shared" si="70"/>
        <v>0</v>
      </c>
      <c r="AU133" s="281">
        <f t="shared" si="69"/>
        <v>0</v>
      </c>
    </row>
    <row r="134" spans="2:67" ht="16.5" hidden="1" thickBot="1">
      <c r="B134" s="48">
        <v>10</v>
      </c>
      <c r="C134" s="71"/>
      <c r="D134" s="219">
        <f t="shared" si="97"/>
        <v>2</v>
      </c>
      <c r="E134" s="220" t="str">
        <f t="shared" si="98"/>
        <v>нет</v>
      </c>
      <c r="F134" s="221">
        <f t="shared" si="99"/>
        <v>0.39571428571428574</v>
      </c>
      <c r="G134" s="41"/>
      <c r="H134" s="42"/>
      <c r="I134" s="55"/>
      <c r="J134" s="41"/>
      <c r="K134" s="52"/>
      <c r="L134" s="161">
        <f t="shared" si="100"/>
        <v>2</v>
      </c>
      <c r="M134" s="220">
        <f t="shared" si="110"/>
        <v>0.95714285714285718</v>
      </c>
      <c r="N134" s="14"/>
      <c r="O134" s="6"/>
      <c r="P134" s="160">
        <f t="shared" si="111"/>
        <v>2</v>
      </c>
      <c r="Q134" s="161">
        <f t="shared" si="101"/>
        <v>2</v>
      </c>
      <c r="R134" s="162">
        <f t="shared" si="112"/>
        <v>2.7</v>
      </c>
      <c r="S134" s="41"/>
      <c r="T134" s="6"/>
      <c r="U134" s="6"/>
      <c r="V134" s="6"/>
      <c r="W134" s="6"/>
      <c r="X134" s="6"/>
      <c r="Y134" s="226"/>
      <c r="Z134" s="220">
        <f t="shared" si="102"/>
        <v>1</v>
      </c>
      <c r="AA134" s="5"/>
      <c r="AB134" s="163">
        <f t="shared" si="113"/>
        <v>8</v>
      </c>
      <c r="AC134" s="165">
        <f t="shared" si="103"/>
        <v>8</v>
      </c>
      <c r="AD134" s="227">
        <f t="shared" si="114"/>
        <v>38</v>
      </c>
      <c r="AE134" s="228"/>
      <c r="AF134" s="284">
        <f t="shared" si="76"/>
        <v>1</v>
      </c>
      <c r="AG134" s="165">
        <f t="shared" si="104"/>
        <v>8</v>
      </c>
      <c r="AH134" s="160">
        <f t="shared" si="105"/>
        <v>1</v>
      </c>
      <c r="AI134" s="163">
        <f t="shared" si="105"/>
        <v>1</v>
      </c>
      <c r="AJ134" s="165">
        <f t="shared" si="105"/>
        <v>1</v>
      </c>
      <c r="AK134" s="166">
        <f t="shared" si="105"/>
        <v>1</v>
      </c>
      <c r="AL134" s="163">
        <f t="shared" si="106"/>
        <v>1</v>
      </c>
      <c r="AM134" s="162">
        <f t="shared" si="107"/>
        <v>1</v>
      </c>
      <c r="AN134" s="164">
        <f t="shared" si="115"/>
        <v>1</v>
      </c>
      <c r="AO134" s="167">
        <f t="shared" si="108"/>
        <v>1</v>
      </c>
      <c r="AP134" s="208">
        <f t="shared" si="109"/>
        <v>2</v>
      </c>
      <c r="AQ134" s="279">
        <f t="shared" si="66"/>
        <v>1</v>
      </c>
      <c r="AR134" s="279">
        <f t="shared" si="67"/>
        <v>3</v>
      </c>
      <c r="AS134" s="280">
        <f t="shared" si="68"/>
        <v>3</v>
      </c>
      <c r="AT134" s="281">
        <f t="shared" si="70"/>
        <v>0</v>
      </c>
      <c r="AU134" s="281">
        <f t="shared" si="69"/>
        <v>0</v>
      </c>
    </row>
    <row r="135" spans="2:67" ht="16.5" hidden="1" thickBot="1">
      <c r="B135" s="49">
        <v>11</v>
      </c>
      <c r="C135" s="72"/>
      <c r="D135" s="216">
        <f t="shared" si="97"/>
        <v>2</v>
      </c>
      <c r="E135" s="222" t="str">
        <f t="shared" si="98"/>
        <v>нет</v>
      </c>
      <c r="F135" s="218">
        <f t="shared" si="99"/>
        <v>0.39571428571428574</v>
      </c>
      <c r="G135" s="39"/>
      <c r="H135" s="40"/>
      <c r="I135" s="54"/>
      <c r="J135" s="39"/>
      <c r="K135" s="54"/>
      <c r="L135" s="168">
        <f t="shared" si="100"/>
        <v>2</v>
      </c>
      <c r="M135" s="222">
        <f t="shared" si="110"/>
        <v>0.95714285714285718</v>
      </c>
      <c r="N135" s="286"/>
      <c r="O135" s="287"/>
      <c r="P135" s="266">
        <f t="shared" si="111"/>
        <v>2</v>
      </c>
      <c r="Q135" s="168">
        <f t="shared" si="101"/>
        <v>2</v>
      </c>
      <c r="R135" s="207">
        <f t="shared" si="112"/>
        <v>2.7</v>
      </c>
      <c r="S135" s="39"/>
      <c r="T135" s="287"/>
      <c r="U135" s="287"/>
      <c r="V135" s="287"/>
      <c r="W135" s="287"/>
      <c r="X135" s="287"/>
      <c r="Y135" s="282"/>
      <c r="Z135" s="222">
        <f t="shared" si="102"/>
        <v>1</v>
      </c>
      <c r="AA135" s="7"/>
      <c r="AB135" s="209">
        <f t="shared" si="113"/>
        <v>8</v>
      </c>
      <c r="AC135" s="157">
        <f t="shared" si="103"/>
        <v>8</v>
      </c>
      <c r="AD135" s="283">
        <f t="shared" si="114"/>
        <v>38</v>
      </c>
      <c r="AE135" s="120"/>
      <c r="AF135" s="284">
        <f t="shared" si="76"/>
        <v>1</v>
      </c>
      <c r="AG135" s="157">
        <f t="shared" si="104"/>
        <v>8</v>
      </c>
      <c r="AH135" s="170">
        <f t="shared" si="105"/>
        <v>1</v>
      </c>
      <c r="AI135" s="209">
        <f t="shared" si="105"/>
        <v>1</v>
      </c>
      <c r="AJ135" s="157">
        <f t="shared" si="105"/>
        <v>1</v>
      </c>
      <c r="AK135" s="208">
        <f t="shared" si="105"/>
        <v>1</v>
      </c>
      <c r="AL135" s="209">
        <f t="shared" si="106"/>
        <v>1</v>
      </c>
      <c r="AM135" s="207">
        <f t="shared" si="107"/>
        <v>1</v>
      </c>
      <c r="AN135" s="169">
        <f t="shared" si="115"/>
        <v>1</v>
      </c>
      <c r="AO135" s="171">
        <f t="shared" si="108"/>
        <v>1</v>
      </c>
      <c r="AP135" s="208">
        <f t="shared" si="109"/>
        <v>2</v>
      </c>
      <c r="AQ135" s="279">
        <f t="shared" si="66"/>
        <v>1</v>
      </c>
      <c r="AR135" s="279">
        <f t="shared" si="67"/>
        <v>3</v>
      </c>
      <c r="AS135" s="280">
        <f t="shared" si="68"/>
        <v>3</v>
      </c>
      <c r="AT135" s="281">
        <f t="shared" si="70"/>
        <v>0</v>
      </c>
      <c r="AU135" s="281">
        <f t="shared" si="69"/>
        <v>0</v>
      </c>
    </row>
    <row r="136" spans="2:67" ht="16.5" hidden="1" thickBot="1">
      <c r="B136" s="48">
        <v>12</v>
      </c>
      <c r="C136" s="71"/>
      <c r="D136" s="219">
        <f t="shared" si="97"/>
        <v>2</v>
      </c>
      <c r="E136" s="220" t="str">
        <f t="shared" si="98"/>
        <v>нет</v>
      </c>
      <c r="F136" s="221">
        <f t="shared" si="99"/>
        <v>0.39571428571428574</v>
      </c>
      <c r="G136" s="41"/>
      <c r="H136" s="42"/>
      <c r="I136" s="55"/>
      <c r="J136" s="41"/>
      <c r="K136" s="52"/>
      <c r="L136" s="161">
        <f t="shared" si="100"/>
        <v>2</v>
      </c>
      <c r="M136" s="220">
        <f t="shared" si="110"/>
        <v>0.95714285714285718</v>
      </c>
      <c r="N136" s="14"/>
      <c r="O136" s="6"/>
      <c r="P136" s="160">
        <f t="shared" si="111"/>
        <v>2</v>
      </c>
      <c r="Q136" s="161">
        <f t="shared" si="101"/>
        <v>2</v>
      </c>
      <c r="R136" s="162">
        <f t="shared" si="112"/>
        <v>2.7</v>
      </c>
      <c r="S136" s="41"/>
      <c r="T136" s="6"/>
      <c r="U136" s="6"/>
      <c r="V136" s="6"/>
      <c r="W136" s="6"/>
      <c r="X136" s="6"/>
      <c r="Y136" s="226"/>
      <c r="Z136" s="220">
        <f t="shared" si="102"/>
        <v>1</v>
      </c>
      <c r="AA136" s="5"/>
      <c r="AB136" s="163">
        <f t="shared" si="113"/>
        <v>8</v>
      </c>
      <c r="AC136" s="165">
        <f t="shared" si="103"/>
        <v>8</v>
      </c>
      <c r="AD136" s="227">
        <f t="shared" si="114"/>
        <v>38</v>
      </c>
      <c r="AE136" s="228"/>
      <c r="AF136" s="284">
        <f t="shared" si="76"/>
        <v>1</v>
      </c>
      <c r="AG136" s="165">
        <f t="shared" si="104"/>
        <v>8</v>
      </c>
      <c r="AH136" s="160">
        <f t="shared" si="105"/>
        <v>1</v>
      </c>
      <c r="AI136" s="163">
        <f t="shared" si="105"/>
        <v>1</v>
      </c>
      <c r="AJ136" s="165">
        <f t="shared" si="105"/>
        <v>1</v>
      </c>
      <c r="AK136" s="166">
        <f t="shared" si="105"/>
        <v>1</v>
      </c>
      <c r="AL136" s="163">
        <f t="shared" si="106"/>
        <v>1</v>
      </c>
      <c r="AM136" s="162">
        <f t="shared" si="107"/>
        <v>1</v>
      </c>
      <c r="AN136" s="164">
        <f t="shared" si="115"/>
        <v>1</v>
      </c>
      <c r="AO136" s="167">
        <f t="shared" si="108"/>
        <v>1</v>
      </c>
      <c r="AP136" s="208">
        <f t="shared" si="109"/>
        <v>2</v>
      </c>
      <c r="AQ136" s="279">
        <f t="shared" si="66"/>
        <v>1</v>
      </c>
      <c r="AR136" s="279">
        <f t="shared" si="67"/>
        <v>3</v>
      </c>
      <c r="AS136" s="280">
        <f t="shared" si="68"/>
        <v>3</v>
      </c>
      <c r="AT136" s="281">
        <f t="shared" si="70"/>
        <v>0</v>
      </c>
      <c r="AU136" s="281">
        <f t="shared" si="69"/>
        <v>0</v>
      </c>
    </row>
    <row r="137" spans="2:67" ht="16.5" hidden="1" thickBot="1">
      <c r="B137" s="49">
        <v>13</v>
      </c>
      <c r="C137" s="72"/>
      <c r="D137" s="216">
        <f t="shared" si="97"/>
        <v>2</v>
      </c>
      <c r="E137" s="222" t="str">
        <f t="shared" si="98"/>
        <v>нет</v>
      </c>
      <c r="F137" s="218">
        <f t="shared" si="99"/>
        <v>0.39571428571428574</v>
      </c>
      <c r="G137" s="39"/>
      <c r="H137" s="40"/>
      <c r="I137" s="54"/>
      <c r="J137" s="39"/>
      <c r="K137" s="54"/>
      <c r="L137" s="168">
        <f t="shared" si="100"/>
        <v>2</v>
      </c>
      <c r="M137" s="222">
        <f t="shared" si="110"/>
        <v>0.95714285714285718</v>
      </c>
      <c r="N137" s="286"/>
      <c r="O137" s="287"/>
      <c r="P137" s="266">
        <f t="shared" si="111"/>
        <v>2</v>
      </c>
      <c r="Q137" s="168">
        <f t="shared" si="101"/>
        <v>2</v>
      </c>
      <c r="R137" s="207">
        <f t="shared" si="112"/>
        <v>2.7</v>
      </c>
      <c r="S137" s="39"/>
      <c r="T137" s="287"/>
      <c r="U137" s="287"/>
      <c r="V137" s="287"/>
      <c r="W137" s="287"/>
      <c r="X137" s="287"/>
      <c r="Y137" s="282"/>
      <c r="Z137" s="222">
        <f t="shared" si="102"/>
        <v>1</v>
      </c>
      <c r="AA137" s="7"/>
      <c r="AB137" s="209">
        <f t="shared" si="113"/>
        <v>8</v>
      </c>
      <c r="AC137" s="157">
        <f t="shared" si="103"/>
        <v>8</v>
      </c>
      <c r="AD137" s="283">
        <f t="shared" si="114"/>
        <v>38</v>
      </c>
      <c r="AE137" s="120"/>
      <c r="AF137" s="284">
        <f t="shared" si="76"/>
        <v>1</v>
      </c>
      <c r="AG137" s="157">
        <f t="shared" si="104"/>
        <v>8</v>
      </c>
      <c r="AH137" s="170">
        <f t="shared" si="105"/>
        <v>1</v>
      </c>
      <c r="AI137" s="209">
        <f t="shared" si="105"/>
        <v>1</v>
      </c>
      <c r="AJ137" s="157">
        <f t="shared" si="105"/>
        <v>1</v>
      </c>
      <c r="AK137" s="208">
        <f t="shared" si="105"/>
        <v>1</v>
      </c>
      <c r="AL137" s="209">
        <f t="shared" si="106"/>
        <v>1</v>
      </c>
      <c r="AM137" s="207">
        <f t="shared" si="107"/>
        <v>1</v>
      </c>
      <c r="AN137" s="169">
        <f t="shared" si="115"/>
        <v>1</v>
      </c>
      <c r="AO137" s="171">
        <f t="shared" si="108"/>
        <v>1</v>
      </c>
      <c r="AP137" s="208">
        <f t="shared" si="109"/>
        <v>2</v>
      </c>
      <c r="AQ137" s="279">
        <f t="shared" si="66"/>
        <v>1</v>
      </c>
      <c r="AR137" s="279">
        <f t="shared" si="67"/>
        <v>3</v>
      </c>
      <c r="AS137" s="280">
        <f t="shared" si="68"/>
        <v>3</v>
      </c>
      <c r="AT137" s="281">
        <f t="shared" si="70"/>
        <v>0</v>
      </c>
      <c r="AU137" s="281">
        <f t="shared" si="69"/>
        <v>0</v>
      </c>
    </row>
    <row r="138" spans="2:67" ht="16.5" hidden="1" thickBot="1">
      <c r="B138" s="48">
        <v>14</v>
      </c>
      <c r="C138" s="71"/>
      <c r="D138" s="219">
        <f t="shared" si="97"/>
        <v>2</v>
      </c>
      <c r="E138" s="220" t="str">
        <f t="shared" si="98"/>
        <v>нет</v>
      </c>
      <c r="F138" s="221">
        <f t="shared" si="99"/>
        <v>0.39571428571428574</v>
      </c>
      <c r="G138" s="41"/>
      <c r="H138" s="42"/>
      <c r="I138" s="55"/>
      <c r="J138" s="41"/>
      <c r="K138" s="52"/>
      <c r="L138" s="161">
        <f t="shared" si="100"/>
        <v>2</v>
      </c>
      <c r="M138" s="220">
        <f t="shared" si="110"/>
        <v>0.95714285714285718</v>
      </c>
      <c r="N138" s="14"/>
      <c r="O138" s="6"/>
      <c r="P138" s="160">
        <f t="shared" si="111"/>
        <v>2</v>
      </c>
      <c r="Q138" s="161">
        <f t="shared" si="101"/>
        <v>2</v>
      </c>
      <c r="R138" s="162">
        <f t="shared" si="112"/>
        <v>2.7</v>
      </c>
      <c r="S138" s="41"/>
      <c r="T138" s="6"/>
      <c r="U138" s="6"/>
      <c r="V138" s="6"/>
      <c r="W138" s="6"/>
      <c r="X138" s="6"/>
      <c r="Y138" s="226"/>
      <c r="Z138" s="220">
        <f t="shared" si="102"/>
        <v>1</v>
      </c>
      <c r="AA138" s="5"/>
      <c r="AB138" s="163">
        <f t="shared" si="113"/>
        <v>8</v>
      </c>
      <c r="AC138" s="165">
        <f t="shared" si="103"/>
        <v>8</v>
      </c>
      <c r="AD138" s="227">
        <f t="shared" si="114"/>
        <v>38</v>
      </c>
      <c r="AE138" s="228"/>
      <c r="AF138" s="284">
        <f t="shared" si="76"/>
        <v>1</v>
      </c>
      <c r="AG138" s="165">
        <f t="shared" si="104"/>
        <v>8</v>
      </c>
      <c r="AH138" s="160">
        <f t="shared" si="105"/>
        <v>1</v>
      </c>
      <c r="AI138" s="163">
        <f t="shared" si="105"/>
        <v>1</v>
      </c>
      <c r="AJ138" s="165">
        <f t="shared" si="105"/>
        <v>1</v>
      </c>
      <c r="AK138" s="166">
        <f t="shared" si="105"/>
        <v>1</v>
      </c>
      <c r="AL138" s="163">
        <f t="shared" si="106"/>
        <v>1</v>
      </c>
      <c r="AM138" s="162">
        <f t="shared" si="107"/>
        <v>1</v>
      </c>
      <c r="AN138" s="164">
        <f t="shared" si="115"/>
        <v>1</v>
      </c>
      <c r="AO138" s="167">
        <f t="shared" si="108"/>
        <v>1</v>
      </c>
      <c r="AP138" s="208">
        <f t="shared" si="109"/>
        <v>2</v>
      </c>
      <c r="AQ138" s="279">
        <f t="shared" si="66"/>
        <v>1</v>
      </c>
      <c r="AR138" s="279">
        <f t="shared" si="67"/>
        <v>3</v>
      </c>
      <c r="AS138" s="280">
        <f t="shared" si="68"/>
        <v>3</v>
      </c>
      <c r="AT138" s="281">
        <f t="shared" si="70"/>
        <v>0</v>
      </c>
      <c r="AU138" s="281">
        <f t="shared" si="69"/>
        <v>0</v>
      </c>
    </row>
    <row r="139" spans="2:67" s="18" customFormat="1" ht="16.5" hidden="1" thickBot="1">
      <c r="D139" s="141"/>
      <c r="E139" s="141"/>
      <c r="F139" s="21"/>
      <c r="G139" s="20">
        <f>G34</f>
        <v>3</v>
      </c>
      <c r="H139" s="20">
        <f t="shared" ref="H139:R139" si="116">H34</f>
        <v>3</v>
      </c>
      <c r="I139" s="20">
        <f t="shared" si="116"/>
        <v>3</v>
      </c>
      <c r="J139" s="20">
        <f t="shared" si="116"/>
        <v>3</v>
      </c>
      <c r="K139" s="20">
        <f>K34</f>
        <v>3</v>
      </c>
      <c r="L139" s="20">
        <f>L34</f>
        <v>3</v>
      </c>
      <c r="M139" s="20">
        <f t="shared" si="116"/>
        <v>2</v>
      </c>
      <c r="N139" s="20">
        <f t="shared" si="116"/>
        <v>2</v>
      </c>
      <c r="O139" s="20">
        <f t="shared" si="116"/>
        <v>2</v>
      </c>
      <c r="P139" s="20">
        <f t="shared" si="116"/>
        <v>1</v>
      </c>
      <c r="Q139" s="20">
        <f t="shared" si="116"/>
        <v>1</v>
      </c>
      <c r="R139" s="20">
        <f t="shared" si="116"/>
        <v>1</v>
      </c>
      <c r="S139" s="25"/>
      <c r="T139" s="20"/>
      <c r="U139" s="20"/>
      <c r="V139" s="20"/>
      <c r="W139" s="20"/>
      <c r="X139" s="20"/>
      <c r="Y139" s="20"/>
      <c r="Z139" s="252">
        <f>C34</f>
        <v>7</v>
      </c>
      <c r="AA139" s="253"/>
      <c r="AB139" s="25">
        <f>D34</f>
        <v>20</v>
      </c>
      <c r="AC139" s="24"/>
      <c r="AE139" s="284"/>
      <c r="AG139" s="285">
        <f>SUM(AG125:AG138)</f>
        <v>112</v>
      </c>
      <c r="AH139" s="237">
        <f>SUM(AH125:AH138)</f>
        <v>14</v>
      </c>
      <c r="AI139" s="237">
        <f t="shared" ref="AI139:AO139" si="117">SUM(AI125:AI138)</f>
        <v>14</v>
      </c>
      <c r="AJ139" s="237">
        <f t="shared" si="117"/>
        <v>14</v>
      </c>
      <c r="AK139" s="237">
        <f t="shared" si="117"/>
        <v>14</v>
      </c>
      <c r="AL139" s="237">
        <f t="shared" si="117"/>
        <v>14</v>
      </c>
      <c r="AM139" s="237">
        <f t="shared" si="117"/>
        <v>14</v>
      </c>
      <c r="AN139" s="237">
        <f t="shared" si="117"/>
        <v>14</v>
      </c>
      <c r="AO139" s="237">
        <f t="shared" si="117"/>
        <v>14</v>
      </c>
      <c r="AP139" s="236">
        <f>SUM(AH139:AO139)</f>
        <v>112</v>
      </c>
      <c r="AQ139" s="281">
        <f t="shared" si="66"/>
        <v>0</v>
      </c>
      <c r="AR139" s="281">
        <f t="shared" si="67"/>
        <v>42</v>
      </c>
      <c r="AS139" s="281"/>
      <c r="AT139" s="281"/>
      <c r="AU139" s="281">
        <f t="shared" si="69"/>
        <v>0</v>
      </c>
      <c r="AV139" s="281"/>
      <c r="AW139" s="281"/>
      <c r="AX139" s="281"/>
      <c r="AY139" s="281"/>
      <c r="AZ139" s="281"/>
      <c r="BA139" s="281"/>
      <c r="BB139" s="281"/>
      <c r="BC139" s="281"/>
      <c r="BD139" s="281"/>
      <c r="BE139" s="281"/>
      <c r="BF139" s="281"/>
      <c r="BG139" s="281"/>
      <c r="BH139" s="74"/>
      <c r="BI139" s="74"/>
      <c r="BJ139" s="74"/>
      <c r="BK139" s="74"/>
      <c r="BL139" s="74"/>
      <c r="BM139" s="74"/>
      <c r="BN139" s="74"/>
      <c r="BO139" s="74"/>
    </row>
    <row r="140" spans="2:67" s="18" customFormat="1" ht="16.5" hidden="1" thickBot="1">
      <c r="D140" s="141"/>
      <c r="E140" s="141"/>
      <c r="F140" s="21"/>
      <c r="G140" s="20">
        <f>G139</f>
        <v>3</v>
      </c>
      <c r="H140" s="20">
        <f t="shared" ref="H140:R155" si="118">H139</f>
        <v>3</v>
      </c>
      <c r="I140" s="20">
        <f t="shared" si="118"/>
        <v>3</v>
      </c>
      <c r="J140" s="20">
        <f t="shared" si="118"/>
        <v>3</v>
      </c>
      <c r="K140" s="20">
        <f>K139</f>
        <v>3</v>
      </c>
      <c r="L140" s="20">
        <f>L139</f>
        <v>3</v>
      </c>
      <c r="M140" s="20">
        <f t="shared" si="118"/>
        <v>2</v>
      </c>
      <c r="N140" s="20">
        <f t="shared" si="118"/>
        <v>2</v>
      </c>
      <c r="O140" s="20">
        <f t="shared" si="118"/>
        <v>2</v>
      </c>
      <c r="P140" s="20">
        <f t="shared" si="118"/>
        <v>1</v>
      </c>
      <c r="Q140" s="20">
        <f t="shared" si="118"/>
        <v>1</v>
      </c>
      <c r="R140" s="20">
        <f t="shared" si="118"/>
        <v>1</v>
      </c>
      <c r="S140" s="25"/>
      <c r="T140" s="20"/>
      <c r="U140" s="20"/>
      <c r="V140" s="20"/>
      <c r="W140" s="20"/>
      <c r="X140" s="20"/>
      <c r="Y140" s="20"/>
      <c r="Z140" s="67">
        <f>Z139</f>
        <v>7</v>
      </c>
      <c r="AA140" s="11"/>
      <c r="AB140" s="1">
        <f t="shared" ref="AB140:AB155" si="119">AB139</f>
        <v>20</v>
      </c>
      <c r="AC140" s="24"/>
      <c r="AE140" s="284"/>
      <c r="AG140" s="281"/>
      <c r="AH140" s="70"/>
      <c r="AI140" s="70"/>
      <c r="AJ140" s="70"/>
      <c r="AK140" s="70"/>
      <c r="AL140" s="70"/>
      <c r="AM140" s="281"/>
      <c r="AN140" s="281"/>
      <c r="AO140" s="281"/>
      <c r="AP140" s="281"/>
      <c r="AQ140" s="281">
        <f t="shared" si="66"/>
        <v>0</v>
      </c>
      <c r="AR140" s="281">
        <f t="shared" si="67"/>
        <v>0</v>
      </c>
      <c r="AS140" s="281"/>
      <c r="AT140" s="281"/>
      <c r="AU140" s="281">
        <f t="shared" si="69"/>
        <v>0</v>
      </c>
      <c r="AV140" s="281"/>
      <c r="AW140" s="281"/>
      <c r="AX140" s="281"/>
      <c r="AY140" s="281"/>
      <c r="AZ140" s="281"/>
      <c r="BA140" s="281"/>
      <c r="BB140" s="281"/>
      <c r="BC140" s="281"/>
      <c r="BD140" s="281"/>
      <c r="BE140" s="281"/>
      <c r="BF140" s="281"/>
      <c r="BG140" s="281"/>
      <c r="BH140" s="74"/>
      <c r="BI140" s="74"/>
      <c r="BJ140" s="74"/>
      <c r="BK140" s="74"/>
      <c r="BL140" s="74"/>
      <c r="BM140" s="74"/>
      <c r="BN140" s="74"/>
      <c r="BO140" s="74"/>
    </row>
    <row r="141" spans="2:67" s="18" customFormat="1" ht="16.5" hidden="1" thickBot="1">
      <c r="D141" s="141"/>
      <c r="E141" s="141"/>
      <c r="F141" s="21"/>
      <c r="G141" s="20">
        <f t="shared" ref="G141:G155" si="120">G140</f>
        <v>3</v>
      </c>
      <c r="H141" s="20">
        <f t="shared" si="118"/>
        <v>3</v>
      </c>
      <c r="I141" s="20">
        <f t="shared" si="118"/>
        <v>3</v>
      </c>
      <c r="J141" s="20">
        <f t="shared" si="118"/>
        <v>3</v>
      </c>
      <c r="K141" s="20">
        <f t="shared" si="118"/>
        <v>3</v>
      </c>
      <c r="L141" s="20">
        <f t="shared" si="118"/>
        <v>3</v>
      </c>
      <c r="M141" s="20">
        <f t="shared" si="118"/>
        <v>2</v>
      </c>
      <c r="N141" s="20">
        <f t="shared" si="118"/>
        <v>2</v>
      </c>
      <c r="O141" s="20">
        <f t="shared" si="118"/>
        <v>2</v>
      </c>
      <c r="P141" s="20">
        <f t="shared" si="118"/>
        <v>1</v>
      </c>
      <c r="Q141" s="20">
        <f t="shared" si="118"/>
        <v>1</v>
      </c>
      <c r="R141" s="20">
        <f t="shared" si="118"/>
        <v>1</v>
      </c>
      <c r="S141" s="25"/>
      <c r="T141" s="20"/>
      <c r="U141" s="20"/>
      <c r="V141" s="20"/>
      <c r="W141" s="20"/>
      <c r="X141" s="20"/>
      <c r="Y141" s="20"/>
      <c r="Z141" s="67">
        <f t="shared" ref="Z141:Z155" si="121">Z140</f>
        <v>7</v>
      </c>
      <c r="AA141" s="11"/>
      <c r="AB141" s="1">
        <f t="shared" si="119"/>
        <v>20</v>
      </c>
      <c r="AC141" s="24"/>
      <c r="AE141" s="284"/>
      <c r="AG141" s="281"/>
      <c r="AH141" s="70"/>
      <c r="AI141" s="70"/>
      <c r="AJ141" s="70"/>
      <c r="AK141" s="70"/>
      <c r="AL141" s="70"/>
      <c r="AM141" s="281"/>
      <c r="AN141" s="281"/>
      <c r="AO141" s="281"/>
      <c r="AP141" s="281"/>
      <c r="AQ141" s="281">
        <f t="shared" si="66"/>
        <v>0</v>
      </c>
      <c r="AR141" s="281">
        <f t="shared" si="67"/>
        <v>0</v>
      </c>
      <c r="AS141" s="281"/>
      <c r="AT141" s="281"/>
      <c r="AU141" s="281">
        <f t="shared" si="69"/>
        <v>0</v>
      </c>
      <c r="AV141" s="281"/>
      <c r="AW141" s="281"/>
      <c r="AX141" s="281"/>
      <c r="AY141" s="281"/>
      <c r="AZ141" s="281"/>
      <c r="BA141" s="281"/>
      <c r="BB141" s="281"/>
      <c r="BC141" s="281"/>
      <c r="BD141" s="281"/>
      <c r="BE141" s="281"/>
      <c r="BF141" s="281"/>
      <c r="BG141" s="281"/>
      <c r="BH141" s="74"/>
      <c r="BI141" s="74"/>
      <c r="BJ141" s="74"/>
      <c r="BK141" s="74"/>
      <c r="BL141" s="74"/>
      <c r="BM141" s="74"/>
      <c r="BN141" s="74"/>
      <c r="BO141" s="74"/>
    </row>
    <row r="142" spans="2:67" s="18" customFormat="1" ht="16.5" hidden="1" thickBot="1">
      <c r="D142" s="141"/>
      <c r="E142" s="141"/>
      <c r="F142" s="21"/>
      <c r="G142" s="20">
        <f t="shared" si="120"/>
        <v>3</v>
      </c>
      <c r="H142" s="20">
        <f t="shared" si="118"/>
        <v>3</v>
      </c>
      <c r="I142" s="20">
        <f t="shared" si="118"/>
        <v>3</v>
      </c>
      <c r="J142" s="20">
        <f t="shared" si="118"/>
        <v>3</v>
      </c>
      <c r="K142" s="20">
        <f t="shared" si="118"/>
        <v>3</v>
      </c>
      <c r="L142" s="20">
        <f t="shared" si="118"/>
        <v>3</v>
      </c>
      <c r="M142" s="20">
        <f t="shared" si="118"/>
        <v>2</v>
      </c>
      <c r="N142" s="20">
        <f t="shared" si="118"/>
        <v>2</v>
      </c>
      <c r="O142" s="20">
        <f t="shared" si="118"/>
        <v>2</v>
      </c>
      <c r="P142" s="20">
        <f t="shared" si="118"/>
        <v>1</v>
      </c>
      <c r="Q142" s="20">
        <f t="shared" si="118"/>
        <v>1</v>
      </c>
      <c r="R142" s="20">
        <f t="shared" si="118"/>
        <v>1</v>
      </c>
      <c r="S142" s="25"/>
      <c r="T142" s="20"/>
      <c r="U142" s="20"/>
      <c r="V142" s="20"/>
      <c r="W142" s="20"/>
      <c r="X142" s="20"/>
      <c r="Y142" s="20"/>
      <c r="Z142" s="67">
        <f t="shared" si="121"/>
        <v>7</v>
      </c>
      <c r="AA142" s="11"/>
      <c r="AB142" s="1">
        <f t="shared" si="119"/>
        <v>20</v>
      </c>
      <c r="AC142" s="24"/>
      <c r="AE142" s="284"/>
      <c r="AG142" s="281"/>
      <c r="AH142" s="70"/>
      <c r="AI142" s="70"/>
      <c r="AJ142" s="70"/>
      <c r="AK142" s="70"/>
      <c r="AL142" s="70"/>
      <c r="AM142" s="281"/>
      <c r="AN142" s="281"/>
      <c r="AO142" s="281"/>
      <c r="AP142" s="281"/>
      <c r="AQ142" s="281">
        <f t="shared" si="66"/>
        <v>0</v>
      </c>
      <c r="AR142" s="281">
        <f t="shared" si="67"/>
        <v>0</v>
      </c>
      <c r="AS142" s="281"/>
      <c r="AT142" s="281"/>
      <c r="AU142" s="281">
        <f t="shared" si="69"/>
        <v>0</v>
      </c>
      <c r="AV142" s="281"/>
      <c r="AW142" s="281"/>
      <c r="AX142" s="281"/>
      <c r="AY142" s="281"/>
      <c r="AZ142" s="281"/>
      <c r="BA142" s="281"/>
      <c r="BB142" s="281"/>
      <c r="BC142" s="281"/>
      <c r="BD142" s="281"/>
      <c r="BE142" s="281"/>
      <c r="BF142" s="281"/>
      <c r="BG142" s="281"/>
      <c r="BH142" s="74"/>
      <c r="BI142" s="74"/>
      <c r="BJ142" s="74"/>
      <c r="BK142" s="74"/>
      <c r="BL142" s="74"/>
      <c r="BM142" s="74"/>
      <c r="BN142" s="74"/>
      <c r="BO142" s="74"/>
    </row>
    <row r="143" spans="2:67" s="18" customFormat="1" ht="16.5" hidden="1" thickBot="1">
      <c r="D143" s="141"/>
      <c r="E143" s="141"/>
      <c r="F143" s="21"/>
      <c r="G143" s="20">
        <f t="shared" si="120"/>
        <v>3</v>
      </c>
      <c r="H143" s="20">
        <f t="shared" si="118"/>
        <v>3</v>
      </c>
      <c r="I143" s="20">
        <f t="shared" si="118"/>
        <v>3</v>
      </c>
      <c r="J143" s="20">
        <f t="shared" si="118"/>
        <v>3</v>
      </c>
      <c r="K143" s="20">
        <f t="shared" si="118"/>
        <v>3</v>
      </c>
      <c r="L143" s="20">
        <f t="shared" si="118"/>
        <v>3</v>
      </c>
      <c r="M143" s="20">
        <f t="shared" si="118"/>
        <v>2</v>
      </c>
      <c r="N143" s="20">
        <f t="shared" si="118"/>
        <v>2</v>
      </c>
      <c r="O143" s="20">
        <f t="shared" si="118"/>
        <v>2</v>
      </c>
      <c r="P143" s="20">
        <f t="shared" si="118"/>
        <v>1</v>
      </c>
      <c r="Q143" s="20">
        <f t="shared" si="118"/>
        <v>1</v>
      </c>
      <c r="R143" s="20">
        <f t="shared" si="118"/>
        <v>1</v>
      </c>
      <c r="S143" s="25"/>
      <c r="T143" s="20"/>
      <c r="U143" s="20"/>
      <c r="V143" s="20"/>
      <c r="W143" s="20"/>
      <c r="X143" s="20"/>
      <c r="Y143" s="20"/>
      <c r="Z143" s="67">
        <f t="shared" si="121"/>
        <v>7</v>
      </c>
      <c r="AA143" s="11"/>
      <c r="AB143" s="1">
        <f t="shared" si="119"/>
        <v>20</v>
      </c>
      <c r="AC143" s="24"/>
      <c r="AE143" s="284"/>
      <c r="AG143" s="281"/>
      <c r="AH143" s="70"/>
      <c r="AI143" s="70"/>
      <c r="AJ143" s="70"/>
      <c r="AK143" s="70"/>
      <c r="AL143" s="70"/>
      <c r="AM143" s="281"/>
      <c r="AN143" s="281"/>
      <c r="AO143" s="281"/>
      <c r="AP143" s="281"/>
      <c r="AQ143" s="281">
        <f t="shared" si="66"/>
        <v>0</v>
      </c>
      <c r="AR143" s="281">
        <f t="shared" si="67"/>
        <v>0</v>
      </c>
      <c r="AS143" s="281"/>
      <c r="AT143" s="281"/>
      <c r="AU143" s="281">
        <f t="shared" si="69"/>
        <v>0</v>
      </c>
      <c r="AV143" s="281"/>
      <c r="AW143" s="281"/>
      <c r="AX143" s="281"/>
      <c r="AY143" s="281"/>
      <c r="AZ143" s="281"/>
      <c r="BA143" s="281"/>
      <c r="BB143" s="281"/>
      <c r="BC143" s="281"/>
      <c r="BD143" s="281"/>
      <c r="BE143" s="281"/>
      <c r="BF143" s="281"/>
      <c r="BG143" s="281"/>
      <c r="BH143" s="74"/>
      <c r="BI143" s="74"/>
      <c r="BJ143" s="74"/>
      <c r="BK143" s="74"/>
      <c r="BL143" s="74"/>
      <c r="BM143" s="74"/>
      <c r="BN143" s="74"/>
      <c r="BO143" s="74"/>
    </row>
    <row r="144" spans="2:67" s="18" customFormat="1" ht="16.5" hidden="1" thickBot="1">
      <c r="D144" s="141"/>
      <c r="E144" s="141"/>
      <c r="F144" s="21"/>
      <c r="G144" s="20">
        <f t="shared" si="120"/>
        <v>3</v>
      </c>
      <c r="H144" s="20">
        <f t="shared" si="118"/>
        <v>3</v>
      </c>
      <c r="I144" s="20">
        <f t="shared" si="118"/>
        <v>3</v>
      </c>
      <c r="J144" s="20">
        <f t="shared" si="118"/>
        <v>3</v>
      </c>
      <c r="K144" s="20">
        <f t="shared" si="118"/>
        <v>3</v>
      </c>
      <c r="L144" s="20">
        <f t="shared" si="118"/>
        <v>3</v>
      </c>
      <c r="M144" s="20">
        <f t="shared" si="118"/>
        <v>2</v>
      </c>
      <c r="N144" s="20">
        <f t="shared" si="118"/>
        <v>2</v>
      </c>
      <c r="O144" s="20">
        <f t="shared" si="118"/>
        <v>2</v>
      </c>
      <c r="P144" s="20">
        <f t="shared" si="118"/>
        <v>1</v>
      </c>
      <c r="Q144" s="20">
        <f t="shared" si="118"/>
        <v>1</v>
      </c>
      <c r="R144" s="20">
        <f t="shared" si="118"/>
        <v>1</v>
      </c>
      <c r="S144" s="25"/>
      <c r="T144" s="20"/>
      <c r="U144" s="20"/>
      <c r="V144" s="20"/>
      <c r="W144" s="20"/>
      <c r="X144" s="20"/>
      <c r="Y144" s="20"/>
      <c r="Z144" s="67">
        <f t="shared" si="121"/>
        <v>7</v>
      </c>
      <c r="AA144" s="11"/>
      <c r="AB144" s="1">
        <f t="shared" si="119"/>
        <v>20</v>
      </c>
      <c r="AC144" s="24"/>
      <c r="AE144" s="284"/>
      <c r="AG144" s="281"/>
      <c r="AH144" s="70"/>
      <c r="AI144" s="70"/>
      <c r="AJ144" s="70"/>
      <c r="AK144" s="70"/>
      <c r="AL144" s="70"/>
      <c r="AM144" s="281"/>
      <c r="AN144" s="281"/>
      <c r="AO144" s="281"/>
      <c r="AP144" s="281"/>
      <c r="AQ144" s="281">
        <f t="shared" si="66"/>
        <v>0</v>
      </c>
      <c r="AR144" s="281">
        <f t="shared" si="67"/>
        <v>0</v>
      </c>
      <c r="AS144" s="281"/>
      <c r="AT144" s="281"/>
      <c r="AU144" s="281">
        <f t="shared" si="69"/>
        <v>0</v>
      </c>
      <c r="AV144" s="281"/>
      <c r="AW144" s="281"/>
      <c r="AX144" s="281"/>
      <c r="AY144" s="281"/>
      <c r="AZ144" s="281"/>
      <c r="BA144" s="281"/>
      <c r="BB144" s="281"/>
      <c r="BC144" s="281"/>
      <c r="BD144" s="281"/>
      <c r="BE144" s="281"/>
      <c r="BF144" s="281"/>
      <c r="BG144" s="281"/>
      <c r="BH144" s="74"/>
      <c r="BI144" s="74"/>
      <c r="BJ144" s="74"/>
      <c r="BK144" s="74"/>
      <c r="BL144" s="74"/>
      <c r="BM144" s="74"/>
      <c r="BN144" s="74"/>
      <c r="BO144" s="74"/>
    </row>
    <row r="145" spans="2:67" s="18" customFormat="1" ht="16.5" hidden="1" thickBot="1">
      <c r="C145" s="19"/>
      <c r="D145" s="141"/>
      <c r="E145" s="141"/>
      <c r="F145" s="21"/>
      <c r="G145" s="20">
        <f t="shared" si="120"/>
        <v>3</v>
      </c>
      <c r="H145" s="20">
        <f t="shared" si="118"/>
        <v>3</v>
      </c>
      <c r="I145" s="20">
        <f t="shared" si="118"/>
        <v>3</v>
      </c>
      <c r="J145" s="20">
        <f t="shared" si="118"/>
        <v>3</v>
      </c>
      <c r="K145" s="20">
        <f t="shared" si="118"/>
        <v>3</v>
      </c>
      <c r="L145" s="20">
        <f t="shared" si="118"/>
        <v>3</v>
      </c>
      <c r="M145" s="20">
        <f t="shared" si="118"/>
        <v>2</v>
      </c>
      <c r="N145" s="20">
        <f t="shared" si="118"/>
        <v>2</v>
      </c>
      <c r="O145" s="20">
        <f t="shared" si="118"/>
        <v>2</v>
      </c>
      <c r="P145" s="20">
        <f t="shared" si="118"/>
        <v>1</v>
      </c>
      <c r="Q145" s="20">
        <f t="shared" si="118"/>
        <v>1</v>
      </c>
      <c r="R145" s="20">
        <f t="shared" si="118"/>
        <v>1</v>
      </c>
      <c r="S145" s="25"/>
      <c r="T145" s="20"/>
      <c r="U145" s="20"/>
      <c r="V145" s="20"/>
      <c r="W145" s="20"/>
      <c r="X145" s="20"/>
      <c r="Y145" s="20"/>
      <c r="Z145" s="67">
        <f t="shared" si="121"/>
        <v>7</v>
      </c>
      <c r="AA145" s="11"/>
      <c r="AB145" s="1">
        <f t="shared" si="119"/>
        <v>20</v>
      </c>
      <c r="AC145" s="24"/>
      <c r="AE145" s="284"/>
      <c r="AG145" s="281"/>
      <c r="AH145" s="70"/>
      <c r="AI145" s="70"/>
      <c r="AJ145" s="70"/>
      <c r="AK145" s="70"/>
      <c r="AL145" s="70"/>
      <c r="AM145" s="281"/>
      <c r="AN145" s="281"/>
      <c r="AO145" s="281"/>
      <c r="AP145" s="281"/>
      <c r="AQ145" s="281">
        <f t="shared" si="66"/>
        <v>0</v>
      </c>
      <c r="AR145" s="281">
        <f t="shared" si="67"/>
        <v>0</v>
      </c>
      <c r="AS145" s="281"/>
      <c r="AT145" s="281"/>
      <c r="AU145" s="281">
        <f t="shared" si="69"/>
        <v>0</v>
      </c>
      <c r="AV145" s="281"/>
      <c r="AW145" s="281"/>
      <c r="AX145" s="281"/>
      <c r="AY145" s="281"/>
      <c r="AZ145" s="281"/>
      <c r="BA145" s="281"/>
      <c r="BB145" s="281"/>
      <c r="BC145" s="281"/>
      <c r="BD145" s="281"/>
      <c r="BE145" s="281"/>
      <c r="BF145" s="281"/>
      <c r="BG145" s="281"/>
      <c r="BH145" s="74"/>
      <c r="BI145" s="74"/>
      <c r="BJ145" s="74"/>
      <c r="BK145" s="74"/>
      <c r="BL145" s="74"/>
      <c r="BM145" s="74"/>
      <c r="BN145" s="74"/>
      <c r="BO145" s="74"/>
    </row>
    <row r="146" spans="2:67" s="18" customFormat="1" ht="16.5" hidden="1" thickBot="1">
      <c r="C146" s="19"/>
      <c r="D146" s="141"/>
      <c r="E146" s="141"/>
      <c r="F146" s="21"/>
      <c r="G146" s="20">
        <f t="shared" si="120"/>
        <v>3</v>
      </c>
      <c r="H146" s="20">
        <f t="shared" si="118"/>
        <v>3</v>
      </c>
      <c r="I146" s="20">
        <f t="shared" si="118"/>
        <v>3</v>
      </c>
      <c r="J146" s="20">
        <f t="shared" si="118"/>
        <v>3</v>
      </c>
      <c r="K146" s="20">
        <f t="shared" si="118"/>
        <v>3</v>
      </c>
      <c r="L146" s="20">
        <f t="shared" si="118"/>
        <v>3</v>
      </c>
      <c r="M146" s="20">
        <f t="shared" si="118"/>
        <v>2</v>
      </c>
      <c r="N146" s="20">
        <f t="shared" si="118"/>
        <v>2</v>
      </c>
      <c r="O146" s="20">
        <f t="shared" si="118"/>
        <v>2</v>
      </c>
      <c r="P146" s="20">
        <f t="shared" si="118"/>
        <v>1</v>
      </c>
      <c r="Q146" s="20">
        <f t="shared" si="118"/>
        <v>1</v>
      </c>
      <c r="R146" s="20">
        <f t="shared" si="118"/>
        <v>1</v>
      </c>
      <c r="S146" s="25"/>
      <c r="T146" s="20"/>
      <c r="U146" s="20"/>
      <c r="V146" s="20"/>
      <c r="W146" s="20"/>
      <c r="X146" s="20"/>
      <c r="Y146" s="20"/>
      <c r="Z146" s="67">
        <f t="shared" si="121"/>
        <v>7</v>
      </c>
      <c r="AA146" s="11"/>
      <c r="AB146" s="1">
        <f t="shared" si="119"/>
        <v>20</v>
      </c>
      <c r="AC146" s="24"/>
      <c r="AE146" s="284"/>
      <c r="AG146" s="281"/>
      <c r="AH146" s="70"/>
      <c r="AI146" s="70"/>
      <c r="AJ146" s="70"/>
      <c r="AK146" s="70"/>
      <c r="AL146" s="70"/>
      <c r="AM146" s="281"/>
      <c r="AN146" s="281"/>
      <c r="AO146" s="281"/>
      <c r="AP146" s="281"/>
      <c r="AQ146" s="281">
        <f t="shared" si="66"/>
        <v>0</v>
      </c>
      <c r="AR146" s="281">
        <f t="shared" si="67"/>
        <v>0</v>
      </c>
      <c r="AS146" s="281"/>
      <c r="AT146" s="281"/>
      <c r="AU146" s="281">
        <f t="shared" si="69"/>
        <v>0</v>
      </c>
      <c r="AV146" s="281"/>
      <c r="AW146" s="281"/>
      <c r="AX146" s="281"/>
      <c r="AY146" s="281"/>
      <c r="AZ146" s="281"/>
      <c r="BA146" s="281"/>
      <c r="BB146" s="281"/>
      <c r="BC146" s="281"/>
      <c r="BD146" s="281"/>
      <c r="BE146" s="281"/>
      <c r="BF146" s="281"/>
      <c r="BG146" s="281"/>
      <c r="BH146" s="74"/>
      <c r="BI146" s="74"/>
      <c r="BJ146" s="74"/>
      <c r="BK146" s="74"/>
      <c r="BL146" s="74"/>
      <c r="BM146" s="74"/>
      <c r="BN146" s="74"/>
      <c r="BO146" s="74"/>
    </row>
    <row r="147" spans="2:67" s="18" customFormat="1" ht="16.5" hidden="1" thickBot="1">
      <c r="C147" s="19"/>
      <c r="D147" s="141"/>
      <c r="E147" s="141"/>
      <c r="F147" s="21"/>
      <c r="G147" s="20">
        <f t="shared" si="120"/>
        <v>3</v>
      </c>
      <c r="H147" s="20">
        <f t="shared" si="118"/>
        <v>3</v>
      </c>
      <c r="I147" s="20">
        <f t="shared" si="118"/>
        <v>3</v>
      </c>
      <c r="J147" s="20">
        <f t="shared" si="118"/>
        <v>3</v>
      </c>
      <c r="K147" s="20">
        <f t="shared" si="118"/>
        <v>3</v>
      </c>
      <c r="L147" s="20">
        <f t="shared" si="118"/>
        <v>3</v>
      </c>
      <c r="M147" s="20">
        <f t="shared" si="118"/>
        <v>2</v>
      </c>
      <c r="N147" s="20">
        <f t="shared" si="118"/>
        <v>2</v>
      </c>
      <c r="O147" s="20">
        <f t="shared" si="118"/>
        <v>2</v>
      </c>
      <c r="P147" s="20">
        <f t="shared" si="118"/>
        <v>1</v>
      </c>
      <c r="Q147" s="20">
        <f t="shared" si="118"/>
        <v>1</v>
      </c>
      <c r="R147" s="20">
        <f t="shared" si="118"/>
        <v>1</v>
      </c>
      <c r="S147" s="25"/>
      <c r="T147" s="20"/>
      <c r="U147" s="20"/>
      <c r="V147" s="20"/>
      <c r="W147" s="20"/>
      <c r="X147" s="20"/>
      <c r="Y147" s="20"/>
      <c r="Z147" s="67">
        <f t="shared" si="121"/>
        <v>7</v>
      </c>
      <c r="AA147" s="11"/>
      <c r="AB147" s="1">
        <f t="shared" si="119"/>
        <v>20</v>
      </c>
      <c r="AC147" s="24"/>
      <c r="AE147" s="284"/>
      <c r="AG147" s="281"/>
      <c r="AH147" s="70"/>
      <c r="AI147" s="70"/>
      <c r="AJ147" s="70"/>
      <c r="AK147" s="70"/>
      <c r="AL147" s="70"/>
      <c r="AM147" s="281"/>
      <c r="AN147" s="281"/>
      <c r="AO147" s="281"/>
      <c r="AP147" s="281"/>
      <c r="AQ147" s="281">
        <f t="shared" si="66"/>
        <v>0</v>
      </c>
      <c r="AR147" s="281">
        <f t="shared" si="67"/>
        <v>0</v>
      </c>
      <c r="AS147" s="281"/>
      <c r="AT147" s="281"/>
      <c r="AU147" s="281">
        <f t="shared" si="69"/>
        <v>0</v>
      </c>
      <c r="AV147" s="281"/>
      <c r="AW147" s="281"/>
      <c r="AX147" s="281"/>
      <c r="AY147" s="281"/>
      <c r="AZ147" s="281"/>
      <c r="BA147" s="281"/>
      <c r="BB147" s="281"/>
      <c r="BC147" s="281"/>
      <c r="BD147" s="281"/>
      <c r="BE147" s="281"/>
      <c r="BF147" s="281"/>
      <c r="BG147" s="281"/>
      <c r="BH147" s="74"/>
      <c r="BI147" s="74"/>
      <c r="BJ147" s="74"/>
      <c r="BK147" s="74"/>
      <c r="BL147" s="74"/>
      <c r="BM147" s="74"/>
      <c r="BN147" s="74"/>
      <c r="BO147" s="74"/>
    </row>
    <row r="148" spans="2:67" s="18" customFormat="1" ht="16.5" hidden="1" thickBot="1">
      <c r="C148" s="19"/>
      <c r="D148" s="141"/>
      <c r="E148" s="141"/>
      <c r="F148" s="21"/>
      <c r="G148" s="20">
        <f t="shared" si="120"/>
        <v>3</v>
      </c>
      <c r="H148" s="20">
        <f t="shared" si="118"/>
        <v>3</v>
      </c>
      <c r="I148" s="20">
        <f t="shared" si="118"/>
        <v>3</v>
      </c>
      <c r="J148" s="20">
        <f t="shared" si="118"/>
        <v>3</v>
      </c>
      <c r="K148" s="20">
        <f t="shared" si="118"/>
        <v>3</v>
      </c>
      <c r="L148" s="20">
        <f t="shared" si="118"/>
        <v>3</v>
      </c>
      <c r="M148" s="20">
        <f t="shared" si="118"/>
        <v>2</v>
      </c>
      <c r="N148" s="20">
        <f t="shared" si="118"/>
        <v>2</v>
      </c>
      <c r="O148" s="20">
        <f t="shared" si="118"/>
        <v>2</v>
      </c>
      <c r="P148" s="20">
        <f t="shared" si="118"/>
        <v>1</v>
      </c>
      <c r="Q148" s="20">
        <f t="shared" si="118"/>
        <v>1</v>
      </c>
      <c r="R148" s="20">
        <f t="shared" si="118"/>
        <v>1</v>
      </c>
      <c r="S148" s="25"/>
      <c r="T148" s="20"/>
      <c r="U148" s="20"/>
      <c r="V148" s="20"/>
      <c r="W148" s="20"/>
      <c r="X148" s="20"/>
      <c r="Y148" s="20"/>
      <c r="Z148" s="67">
        <f t="shared" si="121"/>
        <v>7</v>
      </c>
      <c r="AA148" s="11"/>
      <c r="AB148" s="1">
        <f t="shared" si="119"/>
        <v>20</v>
      </c>
      <c r="AC148" s="24"/>
      <c r="AE148" s="284"/>
      <c r="AG148" s="281"/>
      <c r="AH148" s="70"/>
      <c r="AI148" s="70"/>
      <c r="AJ148" s="70"/>
      <c r="AK148" s="70"/>
      <c r="AL148" s="70"/>
      <c r="AM148" s="281"/>
      <c r="AN148" s="281"/>
      <c r="AO148" s="281"/>
      <c r="AP148" s="281"/>
      <c r="AQ148" s="281">
        <f t="shared" si="66"/>
        <v>0</v>
      </c>
      <c r="AR148" s="281">
        <f t="shared" si="67"/>
        <v>0</v>
      </c>
      <c r="AS148" s="281"/>
      <c r="AT148" s="281"/>
      <c r="AU148" s="281">
        <f t="shared" si="69"/>
        <v>0</v>
      </c>
      <c r="AV148" s="281"/>
      <c r="AW148" s="281"/>
      <c r="AX148" s="281"/>
      <c r="AY148" s="281"/>
      <c r="AZ148" s="281"/>
      <c r="BA148" s="281"/>
      <c r="BB148" s="281"/>
      <c r="BC148" s="281"/>
      <c r="BD148" s="281"/>
      <c r="BE148" s="281"/>
      <c r="BF148" s="281"/>
      <c r="BG148" s="281"/>
      <c r="BH148" s="74"/>
      <c r="BI148" s="74"/>
      <c r="BJ148" s="74"/>
      <c r="BK148" s="74"/>
      <c r="BL148" s="74"/>
      <c r="BM148" s="74"/>
      <c r="BN148" s="74"/>
      <c r="BO148" s="74"/>
    </row>
    <row r="149" spans="2:67" s="18" customFormat="1" ht="16.5" hidden="1" thickBot="1">
      <c r="C149" s="19"/>
      <c r="D149" s="141"/>
      <c r="E149" s="141"/>
      <c r="F149" s="21"/>
      <c r="G149" s="20">
        <f t="shared" si="120"/>
        <v>3</v>
      </c>
      <c r="H149" s="20">
        <f t="shared" si="118"/>
        <v>3</v>
      </c>
      <c r="I149" s="20">
        <f t="shared" si="118"/>
        <v>3</v>
      </c>
      <c r="J149" s="20">
        <f t="shared" si="118"/>
        <v>3</v>
      </c>
      <c r="K149" s="20">
        <f t="shared" si="118"/>
        <v>3</v>
      </c>
      <c r="L149" s="20">
        <f t="shared" si="118"/>
        <v>3</v>
      </c>
      <c r="M149" s="20">
        <f t="shared" si="118"/>
        <v>2</v>
      </c>
      <c r="N149" s="20">
        <f t="shared" si="118"/>
        <v>2</v>
      </c>
      <c r="O149" s="20">
        <f t="shared" si="118"/>
        <v>2</v>
      </c>
      <c r="P149" s="20">
        <f t="shared" si="118"/>
        <v>1</v>
      </c>
      <c r="Q149" s="20">
        <f t="shared" si="118"/>
        <v>1</v>
      </c>
      <c r="R149" s="20">
        <f t="shared" si="118"/>
        <v>1</v>
      </c>
      <c r="S149" s="25"/>
      <c r="T149" s="20"/>
      <c r="U149" s="20"/>
      <c r="V149" s="20"/>
      <c r="W149" s="20"/>
      <c r="X149" s="20"/>
      <c r="Y149" s="20"/>
      <c r="Z149" s="67">
        <f t="shared" si="121"/>
        <v>7</v>
      </c>
      <c r="AA149" s="11"/>
      <c r="AB149" s="1">
        <f t="shared" si="119"/>
        <v>20</v>
      </c>
      <c r="AC149" s="24"/>
      <c r="AE149" s="284"/>
      <c r="AG149" s="281"/>
      <c r="AH149" s="70"/>
      <c r="AI149" s="70"/>
      <c r="AJ149" s="70"/>
      <c r="AK149" s="70"/>
      <c r="AL149" s="70"/>
      <c r="AM149" s="281"/>
      <c r="AN149" s="281"/>
      <c r="AO149" s="281"/>
      <c r="AP149" s="281"/>
      <c r="AQ149" s="281">
        <f t="shared" si="66"/>
        <v>0</v>
      </c>
      <c r="AR149" s="281">
        <f t="shared" si="67"/>
        <v>0</v>
      </c>
      <c r="AS149" s="281"/>
      <c r="AT149" s="281"/>
      <c r="AU149" s="281">
        <f t="shared" si="69"/>
        <v>0</v>
      </c>
      <c r="AV149" s="281"/>
      <c r="AW149" s="281"/>
      <c r="AX149" s="281"/>
      <c r="AY149" s="281"/>
      <c r="AZ149" s="281"/>
      <c r="BA149" s="281"/>
      <c r="BB149" s="281"/>
      <c r="BC149" s="281"/>
      <c r="BD149" s="281"/>
      <c r="BE149" s="281"/>
      <c r="BF149" s="281"/>
      <c r="BG149" s="281"/>
      <c r="BH149" s="74"/>
      <c r="BI149" s="74"/>
      <c r="BJ149" s="74"/>
      <c r="BK149" s="74"/>
      <c r="BL149" s="74"/>
      <c r="BM149" s="74"/>
      <c r="BN149" s="74"/>
      <c r="BO149" s="74"/>
    </row>
    <row r="150" spans="2:67" s="18" customFormat="1" ht="16.5" hidden="1" thickBot="1">
      <c r="C150" s="19"/>
      <c r="D150" s="141"/>
      <c r="E150" s="141"/>
      <c r="F150" s="21"/>
      <c r="G150" s="20">
        <f t="shared" si="120"/>
        <v>3</v>
      </c>
      <c r="H150" s="20">
        <f t="shared" si="118"/>
        <v>3</v>
      </c>
      <c r="I150" s="20">
        <f t="shared" si="118"/>
        <v>3</v>
      </c>
      <c r="J150" s="20">
        <f t="shared" si="118"/>
        <v>3</v>
      </c>
      <c r="K150" s="20">
        <f t="shared" si="118"/>
        <v>3</v>
      </c>
      <c r="L150" s="20">
        <f t="shared" si="118"/>
        <v>3</v>
      </c>
      <c r="M150" s="20">
        <f t="shared" si="118"/>
        <v>2</v>
      </c>
      <c r="N150" s="20">
        <f t="shared" si="118"/>
        <v>2</v>
      </c>
      <c r="O150" s="20">
        <f t="shared" si="118"/>
        <v>2</v>
      </c>
      <c r="P150" s="20">
        <f t="shared" si="118"/>
        <v>1</v>
      </c>
      <c r="Q150" s="20">
        <f t="shared" si="118"/>
        <v>1</v>
      </c>
      <c r="R150" s="20">
        <f t="shared" si="118"/>
        <v>1</v>
      </c>
      <c r="S150" s="25"/>
      <c r="T150" s="20"/>
      <c r="U150" s="20"/>
      <c r="V150" s="20"/>
      <c r="W150" s="20"/>
      <c r="X150" s="20"/>
      <c r="Y150" s="20"/>
      <c r="Z150" s="67">
        <f t="shared" si="121"/>
        <v>7</v>
      </c>
      <c r="AA150" s="11"/>
      <c r="AB150" s="1">
        <f t="shared" si="119"/>
        <v>20</v>
      </c>
      <c r="AC150" s="24"/>
      <c r="AE150" s="284"/>
      <c r="AG150" s="281"/>
      <c r="AH150" s="70"/>
      <c r="AI150" s="70"/>
      <c r="AJ150" s="70"/>
      <c r="AK150" s="70"/>
      <c r="AL150" s="70"/>
      <c r="AM150" s="281"/>
      <c r="AN150" s="281"/>
      <c r="AO150" s="281"/>
      <c r="AP150" s="281"/>
      <c r="AQ150" s="281">
        <f t="shared" si="66"/>
        <v>0</v>
      </c>
      <c r="AR150" s="281">
        <f t="shared" si="67"/>
        <v>0</v>
      </c>
      <c r="AS150" s="281"/>
      <c r="AT150" s="281"/>
      <c r="AU150" s="281">
        <f t="shared" si="69"/>
        <v>0</v>
      </c>
      <c r="AV150" s="281"/>
      <c r="AW150" s="281"/>
      <c r="AX150" s="281"/>
      <c r="AY150" s="281"/>
      <c r="AZ150" s="281"/>
      <c r="BA150" s="281"/>
      <c r="BB150" s="281"/>
      <c r="BC150" s="281"/>
      <c r="BD150" s="281"/>
      <c r="BE150" s="281"/>
      <c r="BF150" s="281"/>
      <c r="BG150" s="281"/>
      <c r="BH150" s="74"/>
      <c r="BI150" s="74"/>
      <c r="BJ150" s="74"/>
      <c r="BK150" s="74"/>
      <c r="BL150" s="74"/>
      <c r="BM150" s="74"/>
      <c r="BN150" s="74"/>
      <c r="BO150" s="74"/>
    </row>
    <row r="151" spans="2:67" s="18" customFormat="1" ht="16.5" hidden="1" thickBot="1">
      <c r="C151" s="19"/>
      <c r="D151" s="141"/>
      <c r="E151" s="141"/>
      <c r="F151" s="21"/>
      <c r="G151" s="20">
        <f t="shared" si="120"/>
        <v>3</v>
      </c>
      <c r="H151" s="20">
        <f t="shared" si="118"/>
        <v>3</v>
      </c>
      <c r="I151" s="20">
        <f t="shared" si="118"/>
        <v>3</v>
      </c>
      <c r="J151" s="20">
        <f t="shared" si="118"/>
        <v>3</v>
      </c>
      <c r="K151" s="20">
        <f t="shared" si="118"/>
        <v>3</v>
      </c>
      <c r="L151" s="20">
        <f t="shared" si="118"/>
        <v>3</v>
      </c>
      <c r="M151" s="20">
        <f t="shared" si="118"/>
        <v>2</v>
      </c>
      <c r="N151" s="20">
        <f t="shared" si="118"/>
        <v>2</v>
      </c>
      <c r="O151" s="20">
        <f t="shared" si="118"/>
        <v>2</v>
      </c>
      <c r="P151" s="20">
        <f t="shared" si="118"/>
        <v>1</v>
      </c>
      <c r="Q151" s="20">
        <f t="shared" si="118"/>
        <v>1</v>
      </c>
      <c r="R151" s="20">
        <f t="shared" si="118"/>
        <v>1</v>
      </c>
      <c r="S151" s="25"/>
      <c r="T151" s="20"/>
      <c r="U151" s="20"/>
      <c r="V151" s="20"/>
      <c r="W151" s="20"/>
      <c r="X151" s="20"/>
      <c r="Y151" s="20"/>
      <c r="Z151" s="67">
        <f t="shared" si="121"/>
        <v>7</v>
      </c>
      <c r="AA151" s="11"/>
      <c r="AB151" s="1">
        <f t="shared" si="119"/>
        <v>20</v>
      </c>
      <c r="AC151" s="24"/>
      <c r="AE151" s="284"/>
      <c r="AG151" s="281"/>
      <c r="AH151" s="70"/>
      <c r="AI151" s="70"/>
      <c r="AJ151" s="70"/>
      <c r="AK151" s="70"/>
      <c r="AL151" s="70"/>
      <c r="AM151" s="281"/>
      <c r="AN151" s="281"/>
      <c r="AO151" s="281"/>
      <c r="AP151" s="281"/>
      <c r="AQ151" s="281">
        <f t="shared" si="66"/>
        <v>0</v>
      </c>
      <c r="AR151" s="281">
        <f t="shared" si="67"/>
        <v>0</v>
      </c>
      <c r="AS151" s="281"/>
      <c r="AT151" s="281"/>
      <c r="AU151" s="281">
        <f t="shared" si="69"/>
        <v>0</v>
      </c>
      <c r="AV151" s="281"/>
      <c r="AW151" s="281"/>
      <c r="AX151" s="281"/>
      <c r="AY151" s="281"/>
      <c r="AZ151" s="281"/>
      <c r="BA151" s="281"/>
      <c r="BB151" s="281"/>
      <c r="BC151" s="281"/>
      <c r="BD151" s="281"/>
      <c r="BE151" s="281"/>
      <c r="BF151" s="281"/>
      <c r="BG151" s="281"/>
      <c r="BH151" s="74"/>
      <c r="BI151" s="74"/>
      <c r="BJ151" s="74"/>
      <c r="BK151" s="74"/>
      <c r="BL151" s="74"/>
      <c r="BM151" s="74"/>
      <c r="BN151" s="74"/>
      <c r="BO151" s="74"/>
    </row>
    <row r="152" spans="2:67" s="18" customFormat="1" ht="16.5" hidden="1" thickBot="1">
      <c r="C152" s="19"/>
      <c r="D152" s="141"/>
      <c r="E152" s="141"/>
      <c r="F152" s="21"/>
      <c r="G152" s="20">
        <f t="shared" si="120"/>
        <v>3</v>
      </c>
      <c r="H152" s="20">
        <f t="shared" si="118"/>
        <v>3</v>
      </c>
      <c r="I152" s="20">
        <f t="shared" si="118"/>
        <v>3</v>
      </c>
      <c r="J152" s="20">
        <f t="shared" si="118"/>
        <v>3</v>
      </c>
      <c r="K152" s="20">
        <f t="shared" si="118"/>
        <v>3</v>
      </c>
      <c r="L152" s="20">
        <f t="shared" si="118"/>
        <v>3</v>
      </c>
      <c r="M152" s="20">
        <f t="shared" si="118"/>
        <v>2</v>
      </c>
      <c r="N152" s="20">
        <f t="shared" si="118"/>
        <v>2</v>
      </c>
      <c r="O152" s="20">
        <f t="shared" si="118"/>
        <v>2</v>
      </c>
      <c r="P152" s="20">
        <f t="shared" si="118"/>
        <v>1</v>
      </c>
      <c r="Q152" s="20">
        <f t="shared" si="118"/>
        <v>1</v>
      </c>
      <c r="R152" s="20">
        <f t="shared" si="118"/>
        <v>1</v>
      </c>
      <c r="S152" s="25"/>
      <c r="T152" s="20"/>
      <c r="U152" s="20"/>
      <c r="V152" s="20"/>
      <c r="W152" s="20"/>
      <c r="X152" s="20"/>
      <c r="Y152" s="20"/>
      <c r="Z152" s="67">
        <f t="shared" si="121"/>
        <v>7</v>
      </c>
      <c r="AA152" s="11"/>
      <c r="AB152" s="1">
        <f t="shared" si="119"/>
        <v>20</v>
      </c>
      <c r="AC152" s="24"/>
      <c r="AE152" s="284"/>
      <c r="AG152" s="281"/>
      <c r="AH152" s="70"/>
      <c r="AI152" s="70"/>
      <c r="AJ152" s="70"/>
      <c r="AK152" s="70"/>
      <c r="AL152" s="70"/>
      <c r="AM152" s="281"/>
      <c r="AN152" s="281"/>
      <c r="AO152" s="281"/>
      <c r="AP152" s="281"/>
      <c r="AQ152" s="281">
        <f t="shared" si="66"/>
        <v>0</v>
      </c>
      <c r="AR152" s="281">
        <f t="shared" si="67"/>
        <v>0</v>
      </c>
      <c r="AS152" s="281"/>
      <c r="AT152" s="281"/>
      <c r="AU152" s="281">
        <f t="shared" si="69"/>
        <v>0</v>
      </c>
      <c r="AV152" s="281"/>
      <c r="AW152" s="281"/>
      <c r="AX152" s="281"/>
      <c r="AY152" s="281"/>
      <c r="AZ152" s="281"/>
      <c r="BA152" s="281"/>
      <c r="BB152" s="281"/>
      <c r="BC152" s="281"/>
      <c r="BD152" s="281"/>
      <c r="BE152" s="281"/>
      <c r="BF152" s="281"/>
      <c r="BG152" s="281"/>
      <c r="BH152" s="74"/>
      <c r="BI152" s="74"/>
      <c r="BJ152" s="74"/>
      <c r="BK152" s="74"/>
      <c r="BL152" s="74"/>
      <c r="BM152" s="74"/>
      <c r="BN152" s="74"/>
      <c r="BO152" s="74"/>
    </row>
    <row r="153" spans="2:67" s="18" customFormat="1" ht="16.5" hidden="1" thickBot="1">
      <c r="C153" s="19"/>
      <c r="D153" s="141"/>
      <c r="E153" s="141"/>
      <c r="F153" s="21"/>
      <c r="G153" s="20">
        <f t="shared" si="120"/>
        <v>3</v>
      </c>
      <c r="H153" s="20">
        <f t="shared" si="118"/>
        <v>3</v>
      </c>
      <c r="I153" s="20">
        <f t="shared" si="118"/>
        <v>3</v>
      </c>
      <c r="J153" s="20">
        <f t="shared" si="118"/>
        <v>3</v>
      </c>
      <c r="K153" s="20">
        <f t="shared" si="118"/>
        <v>3</v>
      </c>
      <c r="L153" s="20">
        <f t="shared" si="118"/>
        <v>3</v>
      </c>
      <c r="M153" s="20">
        <f t="shared" si="118"/>
        <v>2</v>
      </c>
      <c r="N153" s="20">
        <f t="shared" si="118"/>
        <v>2</v>
      </c>
      <c r="O153" s="20">
        <f t="shared" si="118"/>
        <v>2</v>
      </c>
      <c r="P153" s="20">
        <f t="shared" si="118"/>
        <v>1</v>
      </c>
      <c r="Q153" s="20">
        <f t="shared" si="118"/>
        <v>1</v>
      </c>
      <c r="R153" s="20">
        <f t="shared" si="118"/>
        <v>1</v>
      </c>
      <c r="S153" s="25"/>
      <c r="T153" s="20"/>
      <c r="U153" s="20"/>
      <c r="V153" s="20"/>
      <c r="W153" s="20"/>
      <c r="X153" s="20"/>
      <c r="Y153" s="20"/>
      <c r="Z153" s="67">
        <f t="shared" si="121"/>
        <v>7</v>
      </c>
      <c r="AA153" s="11"/>
      <c r="AB153" s="1">
        <f t="shared" si="119"/>
        <v>20</v>
      </c>
      <c r="AC153" s="24"/>
      <c r="AE153" s="284"/>
      <c r="AG153" s="281"/>
      <c r="AH153" s="70"/>
      <c r="AI153" s="70"/>
      <c r="AJ153" s="70"/>
      <c r="AK153" s="70"/>
      <c r="AL153" s="70"/>
      <c r="AM153" s="281"/>
      <c r="AN153" s="281"/>
      <c r="AO153" s="281"/>
      <c r="AP153" s="281"/>
      <c r="AQ153" s="281">
        <f t="shared" si="66"/>
        <v>0</v>
      </c>
      <c r="AR153" s="281">
        <f t="shared" si="67"/>
        <v>0</v>
      </c>
      <c r="AS153" s="281"/>
      <c r="AT153" s="281"/>
      <c r="AU153" s="281">
        <f t="shared" si="69"/>
        <v>0</v>
      </c>
      <c r="AV153" s="281"/>
      <c r="AW153" s="281"/>
      <c r="AX153" s="281"/>
      <c r="AY153" s="281"/>
      <c r="AZ153" s="281"/>
      <c r="BA153" s="281"/>
      <c r="BB153" s="281"/>
      <c r="BC153" s="281"/>
      <c r="BD153" s="281"/>
      <c r="BE153" s="281"/>
      <c r="BF153" s="281"/>
      <c r="BG153" s="281"/>
      <c r="BH153" s="74"/>
      <c r="BI153" s="74"/>
      <c r="BJ153" s="74"/>
      <c r="BK153" s="74"/>
      <c r="BL153" s="74"/>
      <c r="BM153" s="74"/>
      <c r="BN153" s="74"/>
      <c r="BO153" s="74"/>
    </row>
    <row r="154" spans="2:67" s="18" customFormat="1" ht="16.5" hidden="1" thickBot="1">
      <c r="C154" s="19"/>
      <c r="D154" s="141"/>
      <c r="E154" s="141"/>
      <c r="F154" s="21"/>
      <c r="G154" s="20">
        <f t="shared" si="120"/>
        <v>3</v>
      </c>
      <c r="H154" s="20">
        <f t="shared" si="118"/>
        <v>3</v>
      </c>
      <c r="I154" s="20">
        <f t="shared" si="118"/>
        <v>3</v>
      </c>
      <c r="J154" s="20">
        <f t="shared" si="118"/>
        <v>3</v>
      </c>
      <c r="K154" s="20">
        <f t="shared" si="118"/>
        <v>3</v>
      </c>
      <c r="L154" s="20">
        <f t="shared" si="118"/>
        <v>3</v>
      </c>
      <c r="M154" s="20">
        <f t="shared" si="118"/>
        <v>2</v>
      </c>
      <c r="N154" s="20">
        <f t="shared" si="118"/>
        <v>2</v>
      </c>
      <c r="O154" s="20">
        <f t="shared" si="118"/>
        <v>2</v>
      </c>
      <c r="P154" s="20">
        <f t="shared" si="118"/>
        <v>1</v>
      </c>
      <c r="Q154" s="20">
        <f t="shared" si="118"/>
        <v>1</v>
      </c>
      <c r="R154" s="20">
        <f t="shared" si="118"/>
        <v>1</v>
      </c>
      <c r="S154" s="25"/>
      <c r="T154" s="20"/>
      <c r="U154" s="20"/>
      <c r="V154" s="20"/>
      <c r="W154" s="20"/>
      <c r="X154" s="20"/>
      <c r="Y154" s="20"/>
      <c r="Z154" s="67">
        <f t="shared" si="121"/>
        <v>7</v>
      </c>
      <c r="AA154" s="11"/>
      <c r="AB154" s="1">
        <f t="shared" si="119"/>
        <v>20</v>
      </c>
      <c r="AC154" s="24"/>
      <c r="AE154" s="284"/>
      <c r="AG154" s="281"/>
      <c r="AH154" s="70"/>
      <c r="AI154" s="70"/>
      <c r="AJ154" s="70"/>
      <c r="AK154" s="70"/>
      <c r="AL154" s="70"/>
      <c r="AM154" s="281"/>
      <c r="AN154" s="281"/>
      <c r="AO154" s="281"/>
      <c r="AP154" s="281"/>
      <c r="AQ154" s="281">
        <f t="shared" si="66"/>
        <v>0</v>
      </c>
      <c r="AR154" s="281">
        <f t="shared" si="67"/>
        <v>0</v>
      </c>
      <c r="AS154" s="281"/>
      <c r="AT154" s="281"/>
      <c r="AU154" s="281">
        <f t="shared" si="69"/>
        <v>0</v>
      </c>
      <c r="AV154" s="281"/>
      <c r="AW154" s="281"/>
      <c r="AX154" s="281"/>
      <c r="AY154" s="281"/>
      <c r="AZ154" s="281"/>
      <c r="BA154" s="281"/>
      <c r="BB154" s="281"/>
      <c r="BC154" s="281"/>
      <c r="BD154" s="281"/>
      <c r="BE154" s="281"/>
      <c r="BF154" s="281"/>
      <c r="BG154" s="281"/>
      <c r="BH154" s="74"/>
      <c r="BI154" s="74"/>
      <c r="BJ154" s="74"/>
      <c r="BK154" s="74"/>
      <c r="BL154" s="74"/>
      <c r="BM154" s="74"/>
      <c r="BN154" s="74"/>
      <c r="BO154" s="74"/>
    </row>
    <row r="155" spans="2:67" s="18" customFormat="1" ht="16.5" hidden="1" thickBot="1">
      <c r="C155" s="19"/>
      <c r="D155" s="141"/>
      <c r="E155" s="141"/>
      <c r="F155" s="21"/>
      <c r="G155" s="20">
        <f t="shared" si="120"/>
        <v>3</v>
      </c>
      <c r="H155" s="20">
        <f t="shared" si="118"/>
        <v>3</v>
      </c>
      <c r="I155" s="20">
        <f t="shared" si="118"/>
        <v>3</v>
      </c>
      <c r="J155" s="20">
        <f t="shared" si="118"/>
        <v>3</v>
      </c>
      <c r="K155" s="20">
        <f t="shared" si="118"/>
        <v>3</v>
      </c>
      <c r="L155" s="20">
        <f t="shared" si="118"/>
        <v>3</v>
      </c>
      <c r="M155" s="20">
        <f t="shared" si="118"/>
        <v>2</v>
      </c>
      <c r="N155" s="20">
        <f t="shared" si="118"/>
        <v>2</v>
      </c>
      <c r="O155" s="20">
        <f t="shared" si="118"/>
        <v>2</v>
      </c>
      <c r="P155" s="20">
        <f t="shared" si="118"/>
        <v>1</v>
      </c>
      <c r="Q155" s="20">
        <f t="shared" si="118"/>
        <v>1</v>
      </c>
      <c r="R155" s="20">
        <f t="shared" si="118"/>
        <v>1</v>
      </c>
      <c r="S155" s="25"/>
      <c r="T155" s="20"/>
      <c r="U155" s="20"/>
      <c r="V155" s="20"/>
      <c r="W155" s="20"/>
      <c r="X155" s="20"/>
      <c r="Y155" s="20"/>
      <c r="Z155" s="67">
        <f t="shared" si="121"/>
        <v>7</v>
      </c>
      <c r="AA155" s="11"/>
      <c r="AB155" s="1">
        <f t="shared" si="119"/>
        <v>20</v>
      </c>
      <c r="AC155" s="24"/>
      <c r="AE155" s="284"/>
      <c r="AG155" s="281"/>
      <c r="AH155" s="70"/>
      <c r="AI155" s="70"/>
      <c r="AJ155" s="70"/>
      <c r="AK155" s="70"/>
      <c r="AL155" s="70"/>
      <c r="AM155" s="281"/>
      <c r="AN155" s="281"/>
      <c r="AO155" s="281"/>
      <c r="AP155" s="281"/>
      <c r="AQ155" s="281">
        <f t="shared" si="66"/>
        <v>0</v>
      </c>
      <c r="AR155" s="281">
        <f t="shared" si="67"/>
        <v>0</v>
      </c>
      <c r="AS155" s="281"/>
      <c r="AT155" s="281"/>
      <c r="AU155" s="281">
        <f t="shared" si="69"/>
        <v>0</v>
      </c>
      <c r="AV155" s="281"/>
      <c r="AW155" s="281"/>
      <c r="AX155" s="281"/>
      <c r="AY155" s="281"/>
      <c r="AZ155" s="281"/>
      <c r="BA155" s="281"/>
      <c r="BB155" s="281"/>
      <c r="BC155" s="281"/>
      <c r="BD155" s="281"/>
      <c r="BE155" s="281"/>
      <c r="BF155" s="281"/>
      <c r="BG155" s="281"/>
      <c r="BH155" s="74"/>
      <c r="BI155" s="74"/>
      <c r="BJ155" s="74"/>
      <c r="BK155" s="74"/>
      <c r="BL155" s="74"/>
      <c r="BM155" s="74"/>
      <c r="BN155" s="74"/>
      <c r="BO155" s="74"/>
    </row>
    <row r="156" spans="2:67" s="18" customFormat="1" ht="16.5" hidden="1" thickBot="1">
      <c r="C156" s="19"/>
      <c r="D156" s="141"/>
      <c r="E156" s="141"/>
      <c r="F156" s="21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5"/>
      <c r="T156" s="20"/>
      <c r="U156" s="20"/>
      <c r="V156" s="20"/>
      <c r="W156" s="20"/>
      <c r="X156" s="20"/>
      <c r="Y156" s="20"/>
      <c r="Z156" s="67"/>
      <c r="AA156" s="11"/>
      <c r="AB156" s="1"/>
      <c r="AC156" s="24"/>
      <c r="AE156" s="284"/>
      <c r="AG156" s="281"/>
      <c r="AH156" s="70"/>
      <c r="AI156" s="70"/>
      <c r="AJ156" s="70"/>
      <c r="AK156" s="70"/>
      <c r="AL156" s="70"/>
      <c r="AM156" s="281"/>
      <c r="AN156" s="281"/>
      <c r="AO156" s="281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1"/>
      <c r="BC156" s="281"/>
      <c r="BD156" s="281"/>
      <c r="BE156" s="281"/>
      <c r="BF156" s="281"/>
      <c r="BG156" s="281"/>
      <c r="BH156" s="74"/>
      <c r="BI156" s="74"/>
      <c r="BJ156" s="74"/>
      <c r="BK156" s="74"/>
      <c r="BL156" s="74"/>
      <c r="BM156" s="74"/>
      <c r="BN156" s="74"/>
      <c r="BO156" s="74"/>
    </row>
    <row r="157" spans="2:67" s="18" customFormat="1" ht="16.5" thickBot="1">
      <c r="C157" s="19"/>
      <c r="D157" s="743" t="s">
        <v>1</v>
      </c>
      <c r="E157" s="743"/>
      <c r="F157" s="807" t="s">
        <v>41</v>
      </c>
      <c r="G157" s="821" t="s">
        <v>36</v>
      </c>
      <c r="H157" s="824" t="s">
        <v>37</v>
      </c>
      <c r="I157" s="827" t="s">
        <v>38</v>
      </c>
      <c r="J157" s="830" t="s">
        <v>39</v>
      </c>
      <c r="K157" s="885" t="s">
        <v>40</v>
      </c>
      <c r="L157" s="888" t="s">
        <v>56</v>
      </c>
      <c r="M157" s="851" t="s">
        <v>6</v>
      </c>
      <c r="N157" s="749" t="s">
        <v>2</v>
      </c>
      <c r="O157" s="728" t="s">
        <v>3</v>
      </c>
      <c r="P157" s="857" t="s">
        <v>4</v>
      </c>
      <c r="Q157" s="757" t="s">
        <v>29</v>
      </c>
      <c r="R157" s="747" t="s">
        <v>27</v>
      </c>
      <c r="S157" s="881" t="s">
        <v>31</v>
      </c>
      <c r="T157" s="819" t="s">
        <v>42</v>
      </c>
      <c r="U157" s="819" t="s">
        <v>32</v>
      </c>
      <c r="V157" s="918" t="s">
        <v>33</v>
      </c>
      <c r="W157" s="921" t="s">
        <v>57</v>
      </c>
      <c r="X157" s="819" t="s">
        <v>72</v>
      </c>
      <c r="Y157" s="918" t="s">
        <v>73</v>
      </c>
      <c r="Z157" s="122">
        <f>SUM(Z125:Z138)</f>
        <v>14</v>
      </c>
      <c r="AA157" s="924">
        <v>40683</v>
      </c>
      <c r="AB157" s="907" t="s">
        <v>84</v>
      </c>
      <c r="AC157" s="910" t="s">
        <v>25</v>
      </c>
      <c r="AE157" s="284"/>
      <c r="AG157" s="281"/>
      <c r="AH157" s="70"/>
      <c r="AI157" s="70"/>
      <c r="AJ157" s="70"/>
      <c r="AK157" s="70"/>
      <c r="AL157" s="70"/>
      <c r="AM157" s="281"/>
      <c r="AN157" s="281"/>
      <c r="AO157" s="281"/>
      <c r="AP157" s="281"/>
      <c r="AQ157" s="281"/>
      <c r="AR157" s="281"/>
      <c r="AS157" s="281"/>
      <c r="AT157" s="281"/>
      <c r="AU157" s="281"/>
      <c r="AV157" s="281"/>
      <c r="AW157" s="281"/>
      <c r="AX157" s="281"/>
      <c r="AY157" s="281"/>
      <c r="AZ157" s="281"/>
      <c r="BA157" s="281"/>
      <c r="BB157" s="281"/>
      <c r="BC157" s="281"/>
      <c r="BD157" s="281"/>
      <c r="BE157" s="281"/>
      <c r="BF157" s="281"/>
      <c r="BG157" s="281"/>
      <c r="BH157" s="74"/>
      <c r="BI157" s="74"/>
      <c r="BJ157" s="74"/>
      <c r="BK157" s="74"/>
      <c r="BL157" s="74"/>
      <c r="BM157" s="74"/>
      <c r="BN157" s="74"/>
      <c r="BO157" s="74"/>
    </row>
    <row r="158" spans="2:67" s="1" customFormat="1" ht="16.5" thickBot="1">
      <c r="B158" s="32"/>
      <c r="D158" s="744"/>
      <c r="E158" s="744"/>
      <c r="F158" s="808"/>
      <c r="G158" s="822"/>
      <c r="H158" s="825"/>
      <c r="I158" s="828"/>
      <c r="J158" s="831"/>
      <c r="K158" s="886"/>
      <c r="L158" s="889"/>
      <c r="M158" s="852"/>
      <c r="N158" s="854"/>
      <c r="O158" s="927"/>
      <c r="P158" s="858"/>
      <c r="Q158" s="758"/>
      <c r="R158" s="748"/>
      <c r="S158" s="882"/>
      <c r="T158" s="820"/>
      <c r="U158" s="820"/>
      <c r="V158" s="919"/>
      <c r="W158" s="922"/>
      <c r="X158" s="820"/>
      <c r="Y158" s="919"/>
      <c r="Z158" s="123">
        <f>Z34+Z81+Z122+Z157</f>
        <v>63</v>
      </c>
      <c r="AA158" s="925"/>
      <c r="AB158" s="908"/>
      <c r="AC158" s="911"/>
      <c r="AD158" s="913" t="s">
        <v>11</v>
      </c>
      <c r="AE158" s="284"/>
      <c r="AF158" s="18"/>
      <c r="AG158" s="281"/>
      <c r="AH158" s="776"/>
      <c r="AI158" s="776"/>
      <c r="AJ158" s="776"/>
      <c r="AK158" s="776"/>
      <c r="AL158" s="776"/>
      <c r="AM158" s="776"/>
      <c r="AN158" s="281"/>
      <c r="AO158" s="281"/>
      <c r="AP158" s="281"/>
      <c r="AQ158" s="281"/>
      <c r="AR158" s="281"/>
      <c r="AS158" s="281"/>
      <c r="AT158" s="281"/>
      <c r="AU158" s="281"/>
      <c r="AV158" s="281"/>
      <c r="AW158" s="281"/>
      <c r="AX158" s="281"/>
      <c r="AY158" s="281"/>
      <c r="AZ158" s="281"/>
      <c r="BA158" s="281"/>
      <c r="BB158" s="281"/>
      <c r="BC158" s="281"/>
      <c r="BD158" s="281"/>
      <c r="BE158" s="281"/>
      <c r="BF158" s="281"/>
      <c r="BG158" s="281"/>
      <c r="BH158" s="69"/>
      <c r="BI158" s="69"/>
      <c r="BJ158" s="69"/>
      <c r="BK158" s="69"/>
      <c r="BL158" s="69"/>
      <c r="BM158" s="69"/>
      <c r="BN158" s="69"/>
      <c r="BO158" s="69"/>
    </row>
    <row r="159" spans="2:67" s="1" customFormat="1" ht="16.5" thickBot="1">
      <c r="B159" s="83"/>
      <c r="C159" s="84" t="s">
        <v>35</v>
      </c>
      <c r="D159" s="744"/>
      <c r="E159" s="744"/>
      <c r="F159" s="808"/>
      <c r="G159" s="823"/>
      <c r="H159" s="826"/>
      <c r="I159" s="829"/>
      <c r="J159" s="832"/>
      <c r="K159" s="887"/>
      <c r="L159" s="890"/>
      <c r="M159" s="852"/>
      <c r="N159" s="854"/>
      <c r="O159" s="927"/>
      <c r="P159" s="858"/>
      <c r="Q159" s="758"/>
      <c r="R159" s="748"/>
      <c r="S159" s="882"/>
      <c r="T159" s="820"/>
      <c r="U159" s="820"/>
      <c r="V159" s="919"/>
      <c r="W159" s="922"/>
      <c r="X159" s="820"/>
      <c r="Y159" s="919"/>
      <c r="Z159" s="916" t="s">
        <v>89</v>
      </c>
      <c r="AA159" s="925"/>
      <c r="AB159" s="908"/>
      <c r="AC159" s="911"/>
      <c r="AD159" s="913"/>
      <c r="AE159" s="284"/>
      <c r="AF159" s="18"/>
      <c r="AG159" s="281"/>
      <c r="AH159" s="915"/>
      <c r="AI159" s="915"/>
      <c r="AJ159" s="915"/>
      <c r="AK159" s="915"/>
      <c r="AL159" s="915"/>
      <c r="AM159" s="915"/>
      <c r="AN159" s="281"/>
      <c r="AO159" s="281"/>
      <c r="AP159" s="281"/>
      <c r="AQ159" s="281"/>
      <c r="AR159" s="281"/>
      <c r="AS159" s="281"/>
      <c r="AT159" s="281"/>
      <c r="AU159" s="281"/>
      <c r="AV159" s="281"/>
      <c r="AW159" s="281"/>
      <c r="AX159" s="281"/>
      <c r="AY159" s="281"/>
      <c r="AZ159" s="281"/>
      <c r="BA159" s="281"/>
      <c r="BB159" s="281"/>
      <c r="BC159" s="281"/>
      <c r="BD159" s="281"/>
      <c r="BE159" s="281"/>
      <c r="BF159" s="281"/>
      <c r="BG159" s="281"/>
      <c r="BH159" s="69"/>
      <c r="BI159" s="69"/>
      <c r="BJ159" s="69"/>
      <c r="BK159" s="69"/>
      <c r="BL159" s="69"/>
      <c r="BM159" s="69"/>
      <c r="BN159" s="69"/>
      <c r="BO159" s="69"/>
    </row>
    <row r="160" spans="2:67" s="1" customFormat="1" ht="16.5" thickBot="1">
      <c r="B160" s="117"/>
      <c r="C160" s="34" t="s">
        <v>87</v>
      </c>
      <c r="D160" s="744"/>
      <c r="E160" s="744"/>
      <c r="F160" s="808"/>
      <c r="G160" s="891" t="s">
        <v>34</v>
      </c>
      <c r="H160" s="892"/>
      <c r="I160" s="893"/>
      <c r="J160" s="891" t="s">
        <v>30</v>
      </c>
      <c r="K160" s="892"/>
      <c r="L160" s="893"/>
      <c r="M160" s="853"/>
      <c r="N160" s="750"/>
      <c r="O160" s="729"/>
      <c r="P160" s="928"/>
      <c r="Q160" s="929"/>
      <c r="R160" s="880"/>
      <c r="S160" s="882"/>
      <c r="T160" s="820"/>
      <c r="U160" s="820"/>
      <c r="V160" s="919"/>
      <c r="W160" s="922"/>
      <c r="X160" s="820"/>
      <c r="Y160" s="919"/>
      <c r="Z160" s="917"/>
      <c r="AA160" s="926"/>
      <c r="AB160" s="909"/>
      <c r="AC160" s="912"/>
      <c r="AD160" s="913"/>
      <c r="AE160" s="284"/>
      <c r="AF160" s="18"/>
      <c r="AG160" s="281"/>
      <c r="AH160" s="268">
        <f t="shared" ref="AH160:AO160" si="122">SUM(AH139,AH7:AH32,AH67:AH79,AH101:AH102,AH104:AH110,AH125:AH138)</f>
        <v>76</v>
      </c>
      <c r="AI160" s="269">
        <f t="shared" si="122"/>
        <v>76</v>
      </c>
      <c r="AJ160" s="270">
        <f t="shared" si="122"/>
        <v>76</v>
      </c>
      <c r="AK160" s="268">
        <f t="shared" si="122"/>
        <v>76</v>
      </c>
      <c r="AL160" s="269">
        <f t="shared" si="122"/>
        <v>76</v>
      </c>
      <c r="AM160" s="271">
        <f t="shared" si="122"/>
        <v>76</v>
      </c>
      <c r="AN160" s="272">
        <f t="shared" si="122"/>
        <v>76</v>
      </c>
      <c r="AO160" s="273">
        <f t="shared" si="122"/>
        <v>76</v>
      </c>
      <c r="AP160" s="281"/>
      <c r="AQ160" s="281"/>
      <c r="AR160" s="776" t="s">
        <v>107</v>
      </c>
      <c r="AS160" s="894"/>
      <c r="AT160" s="203">
        <f>SUM(AT7:AT159)</f>
        <v>0</v>
      </c>
      <c r="AU160" s="203">
        <f>SUM(AU7:AU159)</f>
        <v>0</v>
      </c>
      <c r="AV160" s="281" t="s">
        <v>113</v>
      </c>
      <c r="AW160" s="281"/>
      <c r="AX160" s="281"/>
      <c r="AY160" s="281"/>
      <c r="AZ160" s="281"/>
      <c r="BA160" s="281"/>
      <c r="BB160" s="281"/>
      <c r="BC160" s="281"/>
      <c r="BD160" s="281"/>
      <c r="BE160" s="281"/>
      <c r="BF160" s="281"/>
      <c r="BG160" s="281"/>
      <c r="BH160" s="69"/>
      <c r="BI160" s="69"/>
      <c r="BJ160" s="69"/>
      <c r="BK160" s="69"/>
      <c r="BL160" s="69"/>
      <c r="BM160" s="69"/>
      <c r="BN160" s="69"/>
      <c r="BO160" s="69"/>
    </row>
    <row r="161" spans="1:67" s="1" customFormat="1" ht="16.5" thickBot="1">
      <c r="C161" s="125" t="s">
        <v>88</v>
      </c>
      <c r="D161" s="809"/>
      <c r="E161" s="809"/>
      <c r="F161" s="879"/>
      <c r="G161" s="810" t="s">
        <v>5</v>
      </c>
      <c r="H161" s="811"/>
      <c r="I161" s="811"/>
      <c r="J161" s="811"/>
      <c r="K161" s="811"/>
      <c r="L161" s="811"/>
      <c r="M161" s="812"/>
      <c r="N161" s="813" t="s">
        <v>130</v>
      </c>
      <c r="O161" s="814"/>
      <c r="P161" s="814"/>
      <c r="Q161" s="814"/>
      <c r="R161" s="815"/>
      <c r="S161" s="883"/>
      <c r="T161" s="884"/>
      <c r="U161" s="884"/>
      <c r="V161" s="920"/>
      <c r="W161" s="923"/>
      <c r="X161" s="884"/>
      <c r="Y161" s="920"/>
      <c r="Z161" s="895" t="s">
        <v>24</v>
      </c>
      <c r="AA161" s="896"/>
      <c r="AB161" s="896"/>
      <c r="AC161" s="897"/>
      <c r="AD161" s="913"/>
      <c r="AE161" s="284"/>
      <c r="AF161" s="203">
        <f>SUM(AF7:AF159)</f>
        <v>69</v>
      </c>
      <c r="AG161" s="281"/>
      <c r="AH161" s="61" t="s">
        <v>66</v>
      </c>
      <c r="AI161" s="61" t="s">
        <v>67</v>
      </c>
      <c r="AJ161" s="61" t="s">
        <v>68</v>
      </c>
      <c r="AK161" s="61" t="s">
        <v>69</v>
      </c>
      <c r="AL161" s="61" t="s">
        <v>70</v>
      </c>
      <c r="AM161" s="61" t="s">
        <v>71</v>
      </c>
      <c r="AN161" s="61" t="s">
        <v>79</v>
      </c>
      <c r="AO161" s="61" t="s">
        <v>80</v>
      </c>
      <c r="AP161" s="281"/>
      <c r="AQ161" s="281"/>
      <c r="AR161" s="776"/>
      <c r="AS161" s="776"/>
      <c r="AT161" s="776"/>
      <c r="AU161" s="776"/>
      <c r="AV161" s="776"/>
      <c r="AW161" s="281"/>
      <c r="AX161" s="281"/>
      <c r="AY161" s="281"/>
      <c r="AZ161" s="281"/>
      <c r="BA161" s="281"/>
      <c r="BB161" s="281"/>
      <c r="BC161" s="281"/>
      <c r="BD161" s="281"/>
      <c r="BE161" s="281"/>
      <c r="BF161" s="281"/>
      <c r="BG161" s="281"/>
      <c r="BH161" s="69"/>
      <c r="BI161" s="69"/>
      <c r="BJ161" s="69"/>
      <c r="BK161" s="69"/>
      <c r="BL161" s="69"/>
      <c r="BM161" s="69"/>
      <c r="BN161" s="69"/>
      <c r="BO161" s="69"/>
    </row>
    <row r="162" spans="1:67" s="1" customFormat="1" ht="15.75">
      <c r="D162" s="144"/>
      <c r="E162" s="144"/>
      <c r="F162" s="144"/>
      <c r="Z162" s="124"/>
      <c r="AD162" s="914"/>
      <c r="AE162" s="284"/>
      <c r="AF162" s="18"/>
      <c r="AG162" s="281"/>
      <c r="AH162" s="281"/>
      <c r="AI162" s="281"/>
      <c r="AJ162" s="281"/>
      <c r="AK162" s="281"/>
      <c r="AL162" s="281"/>
      <c r="AM162" s="281"/>
      <c r="AN162" s="281"/>
      <c r="AO162" s="281"/>
      <c r="AP162" s="281"/>
      <c r="AQ162" s="281"/>
      <c r="AR162" s="281"/>
      <c r="AS162" s="281"/>
      <c r="AT162" s="281"/>
      <c r="AU162" s="281"/>
      <c r="AV162" s="281"/>
      <c r="AW162" s="281"/>
      <c r="AX162" s="281"/>
      <c r="AY162" s="281"/>
      <c r="AZ162" s="281"/>
      <c r="BA162" s="281"/>
      <c r="BB162" s="281"/>
      <c r="BC162" s="281"/>
      <c r="BD162" s="281"/>
      <c r="BE162" s="281"/>
      <c r="BF162" s="281"/>
      <c r="BG162" s="281"/>
      <c r="BH162" s="69"/>
      <c r="BI162" s="69"/>
      <c r="BJ162" s="69"/>
      <c r="BK162" s="69"/>
      <c r="BL162" s="69"/>
      <c r="BM162" s="69"/>
      <c r="BN162" s="69"/>
      <c r="BO162" s="69"/>
    </row>
    <row r="163" spans="1:67" s="1" customFormat="1" ht="16.5" thickBot="1">
      <c r="C163" s="29" t="s">
        <v>94</v>
      </c>
      <c r="D163" s="279"/>
      <c r="E163" s="279"/>
      <c r="F163" s="144"/>
      <c r="G163" s="36"/>
      <c r="H163" s="36"/>
      <c r="K163" s="36"/>
      <c r="M163" s="29" t="s">
        <v>95</v>
      </c>
      <c r="N163" s="35"/>
      <c r="O163" s="35"/>
      <c r="P163" s="35"/>
      <c r="Q163" s="35"/>
      <c r="R163" s="35"/>
      <c r="S163" s="205"/>
      <c r="T163" s="284"/>
      <c r="U163" s="284"/>
      <c r="V163" s="284"/>
      <c r="W163" s="284"/>
      <c r="X163" s="284"/>
      <c r="Y163" s="284"/>
      <c r="Z163" s="284"/>
      <c r="AE163" s="284"/>
      <c r="AF163" s="18"/>
      <c r="AG163" s="281"/>
      <c r="AH163" s="206" t="s">
        <v>96</v>
      </c>
      <c r="AI163" s="281"/>
      <c r="AJ163" s="281"/>
      <c r="AK163" s="281"/>
      <c r="AL163" s="281"/>
      <c r="AM163" s="281"/>
      <c r="AN163" s="281"/>
      <c r="AO163" s="281"/>
      <c r="AP163" s="281"/>
      <c r="AQ163" s="281"/>
      <c r="AR163" s="281"/>
      <c r="AS163" s="281"/>
      <c r="AT163" s="281"/>
      <c r="AU163" s="281"/>
      <c r="AV163" s="281"/>
      <c r="AW163" s="281"/>
      <c r="AX163" s="281"/>
      <c r="AY163" s="281"/>
      <c r="AZ163" s="281"/>
      <c r="BA163" s="281"/>
      <c r="BB163" s="281"/>
      <c r="BC163" s="281"/>
      <c r="BD163" s="281"/>
      <c r="BE163" s="281"/>
      <c r="BF163" s="281"/>
      <c r="BG163" s="281"/>
      <c r="BH163" s="69"/>
      <c r="BI163" s="69"/>
      <c r="BJ163" s="69"/>
      <c r="BK163" s="69"/>
      <c r="BL163" s="69"/>
      <c r="BM163" s="69"/>
      <c r="BN163" s="69"/>
      <c r="BO163" s="69"/>
    </row>
    <row r="164" spans="1:67" s="179" customFormat="1" ht="12.75">
      <c r="A164" s="175"/>
      <c r="B164" s="176" t="s">
        <v>85</v>
      </c>
      <c r="C164" s="175"/>
      <c r="D164" s="177"/>
      <c r="E164" s="177"/>
      <c r="F164" s="178"/>
      <c r="M164" s="176" t="s">
        <v>136</v>
      </c>
      <c r="N164" s="175"/>
      <c r="O164" s="175"/>
      <c r="P164" s="175"/>
      <c r="Q164" s="175"/>
      <c r="R164" s="175"/>
      <c r="S164" s="180"/>
      <c r="T164" s="175"/>
      <c r="U164" s="175"/>
      <c r="V164" s="175"/>
      <c r="W164" s="175"/>
      <c r="X164" s="175"/>
      <c r="Y164" s="175"/>
      <c r="Z164" s="175"/>
      <c r="AA164" s="181"/>
      <c r="AB164" s="898">
        <v>40566</v>
      </c>
      <c r="AC164" s="899"/>
      <c r="AD164" s="899"/>
      <c r="AE164" s="899"/>
      <c r="AF164" s="900"/>
      <c r="AG164" s="184"/>
      <c r="AH164" s="904" t="s">
        <v>97</v>
      </c>
      <c r="AI164" s="905">
        <f>SUM(AK160:AM160)/6/2</f>
        <v>19</v>
      </c>
      <c r="AJ164" s="906" t="s">
        <v>98</v>
      </c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5"/>
      <c r="BI164" s="185"/>
      <c r="BJ164" s="185"/>
      <c r="BK164" s="185"/>
      <c r="BL164" s="185"/>
      <c r="BM164" s="185"/>
      <c r="BN164" s="185"/>
      <c r="BO164" s="185"/>
    </row>
    <row r="165" spans="1:67" s="179" customFormat="1" thickBot="1">
      <c r="A165" s="175"/>
      <c r="B165" s="186" t="s">
        <v>60</v>
      </c>
      <c r="C165" s="187">
        <v>5</v>
      </c>
      <c r="D165" s="188" t="s">
        <v>61</v>
      </c>
      <c r="E165" s="188" t="s">
        <v>62</v>
      </c>
      <c r="F165" s="188">
        <v>4</v>
      </c>
      <c r="G165" s="187" t="s">
        <v>63</v>
      </c>
      <c r="H165" s="187" t="s">
        <v>64</v>
      </c>
      <c r="I165" s="187">
        <v>3</v>
      </c>
      <c r="J165" s="187" t="s">
        <v>65</v>
      </c>
      <c r="K165" s="187">
        <v>2</v>
      </c>
      <c r="M165" s="176" t="s">
        <v>138</v>
      </c>
      <c r="N165" s="175"/>
      <c r="O165" s="175"/>
      <c r="P165" s="175"/>
      <c r="Q165" s="175"/>
      <c r="R165" s="175"/>
      <c r="S165" s="180"/>
      <c r="T165" s="175"/>
      <c r="U165" s="175"/>
      <c r="V165" s="175"/>
      <c r="W165" s="175"/>
      <c r="X165" s="175"/>
      <c r="Y165" s="175"/>
      <c r="Z165" s="175"/>
      <c r="AA165" s="181"/>
      <c r="AB165" s="901"/>
      <c r="AC165" s="902"/>
      <c r="AD165" s="902"/>
      <c r="AE165" s="902"/>
      <c r="AF165" s="903"/>
      <c r="AG165" s="184"/>
      <c r="AH165" s="904"/>
      <c r="AI165" s="905"/>
      <c r="AJ165" s="906"/>
      <c r="AK165" s="184"/>
      <c r="AL165" s="184"/>
      <c r="AM165" s="184">
        <v>1</v>
      </c>
      <c r="AN165" s="202" t="s">
        <v>110</v>
      </c>
      <c r="AO165" s="184"/>
      <c r="AP165" s="184"/>
      <c r="AQ165" s="184"/>
      <c r="AR165" s="184"/>
      <c r="AS165" s="184"/>
      <c r="AT165" s="184"/>
      <c r="AU165" s="184"/>
      <c r="AV165" s="184"/>
      <c r="AW165" s="184"/>
      <c r="AX165" s="184"/>
      <c r="AY165" s="184"/>
      <c r="AZ165" s="184"/>
      <c r="BA165" s="184"/>
      <c r="BB165" s="184"/>
      <c r="BC165" s="184"/>
      <c r="BD165" s="184"/>
      <c r="BE165" s="184"/>
      <c r="BF165" s="184"/>
      <c r="BG165" s="184"/>
      <c r="BH165" s="185"/>
      <c r="BI165" s="185"/>
      <c r="BJ165" s="185"/>
      <c r="BK165" s="185"/>
      <c r="BL165" s="185"/>
      <c r="BM165" s="185"/>
      <c r="BN165" s="185"/>
      <c r="BO165" s="185"/>
    </row>
    <row r="166" spans="1:67" s="179" customFormat="1" ht="12.75">
      <c r="A166" s="175"/>
      <c r="B166" s="204">
        <v>5.4</v>
      </c>
      <c r="C166" s="189">
        <v>5</v>
      </c>
      <c r="D166" s="188">
        <v>4.7</v>
      </c>
      <c r="E166" s="188">
        <v>4.4000000000000004</v>
      </c>
      <c r="F166" s="188">
        <v>4</v>
      </c>
      <c r="G166" s="187">
        <v>3.7</v>
      </c>
      <c r="H166" s="187">
        <v>3.4</v>
      </c>
      <c r="I166" s="187">
        <v>3</v>
      </c>
      <c r="J166" s="187">
        <v>2.7</v>
      </c>
      <c r="K166" s="187">
        <v>2</v>
      </c>
      <c r="N166" s="176" t="s">
        <v>137</v>
      </c>
      <c r="O166" s="175"/>
      <c r="P166" s="175"/>
      <c r="Q166" s="175"/>
      <c r="R166" s="175"/>
      <c r="S166" s="180"/>
      <c r="T166" s="175"/>
      <c r="U166" s="175"/>
      <c r="V166" s="175"/>
      <c r="W166" s="175"/>
      <c r="X166" s="175"/>
      <c r="AB166" s="175"/>
      <c r="AC166" s="175"/>
      <c r="AD166" s="175"/>
      <c r="AE166" s="182"/>
      <c r="AF166" s="183"/>
      <c r="AG166" s="184"/>
      <c r="AH166" s="274"/>
      <c r="AI166" s="274"/>
      <c r="AJ166" s="274"/>
      <c r="AK166" s="184"/>
      <c r="AL166" s="184"/>
      <c r="AM166" s="184">
        <v>2</v>
      </c>
      <c r="AN166" s="202" t="s">
        <v>114</v>
      </c>
      <c r="AO166" s="184"/>
      <c r="AP166" s="184"/>
      <c r="AQ166" s="184"/>
      <c r="AR166" s="184"/>
      <c r="AS166" s="184"/>
      <c r="AT166" s="184"/>
      <c r="AU166" s="184"/>
      <c r="AV166" s="184"/>
      <c r="AW166" s="184"/>
      <c r="AX166" s="184"/>
      <c r="AY166" s="184"/>
      <c r="AZ166" s="184"/>
      <c r="BA166" s="184"/>
      <c r="BB166" s="184"/>
      <c r="BC166" s="184"/>
      <c r="BD166" s="184"/>
      <c r="BE166" s="184"/>
      <c r="BF166" s="184"/>
      <c r="BG166" s="184"/>
      <c r="BH166" s="185"/>
      <c r="BI166" s="185"/>
      <c r="BJ166" s="185"/>
      <c r="BK166" s="185"/>
      <c r="BL166" s="185"/>
      <c r="BM166" s="185"/>
      <c r="BN166" s="185"/>
      <c r="BO166" s="185"/>
    </row>
    <row r="167" spans="1:67" s="179" customFormat="1" ht="15">
      <c r="A167" s="175"/>
      <c r="B167" s="176" t="s">
        <v>139</v>
      </c>
      <c r="D167" s="190"/>
      <c r="E167" s="191"/>
      <c r="F167" s="190"/>
      <c r="G167" s="182"/>
      <c r="H167" s="192"/>
      <c r="I167" s="182"/>
      <c r="J167" s="192"/>
      <c r="L167" s="182"/>
      <c r="M167" s="176" t="s">
        <v>93</v>
      </c>
      <c r="N167" s="175"/>
      <c r="O167" s="175"/>
      <c r="P167" s="175"/>
      <c r="Q167" s="175"/>
      <c r="R167" s="175"/>
      <c r="S167" s="180"/>
      <c r="T167" s="175"/>
      <c r="U167" s="175"/>
      <c r="V167" s="175"/>
      <c r="W167" s="175"/>
      <c r="X167" s="175"/>
      <c r="AB167" s="175"/>
      <c r="AC167" s="175"/>
      <c r="AD167" s="175"/>
      <c r="AE167" s="182"/>
      <c r="AF167" s="183"/>
      <c r="AG167" s="210" t="s">
        <v>99</v>
      </c>
      <c r="AH167" s="274"/>
      <c r="AI167" s="274"/>
      <c r="AJ167" s="274" t="s">
        <v>105</v>
      </c>
      <c r="AK167" s="184"/>
      <c r="AL167" s="184"/>
      <c r="AM167" s="184">
        <v>3</v>
      </c>
      <c r="AN167" s="202" t="s">
        <v>115</v>
      </c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184"/>
      <c r="BB167" s="184"/>
      <c r="BC167" s="184"/>
      <c r="BD167" s="184"/>
      <c r="BE167" s="184"/>
      <c r="BF167" s="184"/>
      <c r="BG167" s="184"/>
      <c r="BH167" s="185"/>
      <c r="BI167" s="185"/>
      <c r="BJ167" s="185"/>
      <c r="BK167" s="185"/>
      <c r="BL167" s="185"/>
      <c r="BM167" s="185"/>
      <c r="BN167" s="185"/>
      <c r="BO167" s="185"/>
    </row>
    <row r="168" spans="1:67" s="179" customFormat="1" ht="15.75">
      <c r="A168" s="175"/>
      <c r="B168" s="176" t="s">
        <v>131</v>
      </c>
      <c r="D168" s="177"/>
      <c r="E168" s="177"/>
      <c r="F168" s="178"/>
      <c r="L168" s="193"/>
      <c r="M168" s="200" t="s">
        <v>103</v>
      </c>
      <c r="N168" s="175"/>
      <c r="O168" s="175"/>
      <c r="P168" s="175"/>
      <c r="Q168" s="175"/>
      <c r="R168" s="175"/>
      <c r="S168" s="180"/>
      <c r="T168" s="175"/>
      <c r="U168" s="175"/>
      <c r="V168" s="175"/>
      <c r="W168" s="175"/>
      <c r="X168" s="175"/>
      <c r="Y168" s="175"/>
      <c r="Z168" s="175"/>
      <c r="AA168" s="181"/>
      <c r="AB168" s="175"/>
      <c r="AC168" s="175"/>
      <c r="AD168" s="175"/>
      <c r="AE168" s="182"/>
      <c r="AF168" s="183"/>
      <c r="AG168" s="210" t="s">
        <v>100</v>
      </c>
      <c r="AH168" s="275">
        <f>SUM(AH160:AJ160)</f>
        <v>228</v>
      </c>
      <c r="AI168" s="274"/>
      <c r="AJ168" s="275">
        <f>(B138+B110+B79+B32)*3</f>
        <v>111</v>
      </c>
      <c r="AK168" s="184"/>
      <c r="AL168" s="184"/>
      <c r="AM168" s="184">
        <v>4</v>
      </c>
      <c r="AN168" s="202" t="s">
        <v>116</v>
      </c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5"/>
      <c r="BI168" s="185"/>
      <c r="BJ168" s="185"/>
      <c r="BK168" s="185"/>
      <c r="BL168" s="185"/>
      <c r="BM168" s="185"/>
      <c r="BN168" s="185"/>
      <c r="BO168" s="185"/>
    </row>
    <row r="169" spans="1:67" s="179" customFormat="1" ht="15.75">
      <c r="A169" s="175"/>
      <c r="B169" s="176" t="s">
        <v>134</v>
      </c>
      <c r="D169" s="177"/>
      <c r="E169" s="177"/>
      <c r="F169" s="194"/>
      <c r="G169" s="195"/>
      <c r="H169" s="196"/>
      <c r="M169" s="176" t="s">
        <v>102</v>
      </c>
      <c r="N169" s="175"/>
      <c r="O169" s="175"/>
      <c r="P169" s="175"/>
      <c r="Q169" s="175"/>
      <c r="R169" s="175"/>
      <c r="S169" s="180"/>
      <c r="T169" s="175"/>
      <c r="U169" s="175"/>
      <c r="V169" s="175"/>
      <c r="W169" s="175"/>
      <c r="X169" s="175"/>
      <c r="Y169" s="175"/>
      <c r="Z169" s="175"/>
      <c r="AA169" s="181"/>
      <c r="AB169" s="175"/>
      <c r="AC169" s="175"/>
      <c r="AD169" s="175"/>
      <c r="AE169" s="182"/>
      <c r="AF169" s="183"/>
      <c r="AG169" s="210" t="s">
        <v>101</v>
      </c>
      <c r="AH169" s="275">
        <f>SUM(AK160:AM160)</f>
        <v>228</v>
      </c>
      <c r="AI169" s="274"/>
      <c r="AJ169" s="275">
        <f>AJ168</f>
        <v>111</v>
      </c>
      <c r="AK169" s="184"/>
      <c r="AL169" s="184"/>
      <c r="AM169" s="184">
        <v>5</v>
      </c>
      <c r="AN169" s="202"/>
      <c r="AO169" s="184"/>
      <c r="AP169" s="184"/>
      <c r="AQ169" s="184"/>
      <c r="AR169" s="184"/>
      <c r="AS169" s="184"/>
      <c r="AT169" s="184"/>
      <c r="AU169" s="184"/>
      <c r="AV169" s="184"/>
      <c r="AW169" s="184"/>
      <c r="AX169" s="184"/>
      <c r="AY169" s="184"/>
      <c r="AZ169" s="184"/>
      <c r="BA169" s="184"/>
      <c r="BB169" s="184"/>
      <c r="BC169" s="184"/>
      <c r="BD169" s="184"/>
      <c r="BE169" s="184"/>
      <c r="BF169" s="184"/>
      <c r="BG169" s="184"/>
      <c r="BH169" s="185"/>
      <c r="BI169" s="185"/>
      <c r="BJ169" s="185"/>
      <c r="BK169" s="185"/>
      <c r="BL169" s="185"/>
      <c r="BM169" s="185"/>
      <c r="BN169" s="185"/>
      <c r="BO169" s="185"/>
    </row>
    <row r="170" spans="1:67" s="179" customFormat="1" ht="12.75">
      <c r="A170" s="175"/>
      <c r="B170" s="176" t="s">
        <v>135</v>
      </c>
      <c r="D170" s="177"/>
      <c r="E170" s="177"/>
      <c r="F170" s="194"/>
      <c r="G170" s="195"/>
      <c r="H170" s="196"/>
      <c r="M170" s="176" t="s">
        <v>104</v>
      </c>
      <c r="N170" s="175"/>
      <c r="O170" s="175"/>
      <c r="P170" s="175"/>
      <c r="Q170" s="175"/>
      <c r="R170" s="175"/>
      <c r="S170" s="180"/>
      <c r="T170" s="175"/>
      <c r="U170" s="175"/>
      <c r="V170" s="175"/>
      <c r="W170" s="175"/>
      <c r="X170" s="175"/>
      <c r="Y170" s="175"/>
      <c r="AC170" s="175"/>
      <c r="AD170" s="175"/>
      <c r="AE170" s="182"/>
      <c r="AF170" s="183"/>
      <c r="AG170" s="184"/>
      <c r="AH170" s="274"/>
      <c r="AI170" s="274"/>
      <c r="AJ170" s="274"/>
      <c r="AK170" s="184"/>
      <c r="AL170" s="184"/>
      <c r="AM170" s="184"/>
      <c r="AN170" s="184"/>
      <c r="AO170" s="184"/>
      <c r="AP170" s="184"/>
      <c r="AQ170" s="184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184"/>
      <c r="BD170" s="184"/>
      <c r="BE170" s="184"/>
      <c r="BF170" s="184"/>
      <c r="BG170" s="184"/>
      <c r="BH170" s="185"/>
      <c r="BI170" s="185"/>
      <c r="BJ170" s="185"/>
      <c r="BK170" s="185"/>
      <c r="BL170" s="185"/>
      <c r="BM170" s="185"/>
      <c r="BN170" s="185"/>
      <c r="BO170" s="185"/>
    </row>
    <row r="171" spans="1:67" s="179" customFormat="1" ht="12.75">
      <c r="A171" s="175"/>
      <c r="C171" s="176"/>
      <c r="D171" s="177"/>
      <c r="E171" s="177"/>
      <c r="F171" s="194"/>
      <c r="G171" s="195"/>
      <c r="H171" s="196"/>
      <c r="N171" s="175"/>
      <c r="O171" s="175"/>
      <c r="P171" s="175"/>
      <c r="Q171" s="175"/>
      <c r="R171" s="175"/>
      <c r="S171" s="180"/>
      <c r="T171" s="184"/>
      <c r="U171" s="184"/>
      <c r="V171" s="184"/>
      <c r="W171" s="175"/>
      <c r="X171" s="175"/>
      <c r="Y171" s="175"/>
      <c r="AC171" s="175"/>
      <c r="AD171" s="175"/>
      <c r="AE171" s="182"/>
      <c r="AF171" s="183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5"/>
      <c r="BI171" s="185"/>
      <c r="BJ171" s="185"/>
      <c r="BK171" s="185"/>
      <c r="BL171" s="185"/>
      <c r="BM171" s="185"/>
      <c r="BN171" s="185"/>
      <c r="BO171" s="185"/>
    </row>
    <row r="172" spans="1:67" s="179" customFormat="1" ht="12.75">
      <c r="A172" s="175"/>
      <c r="D172" s="198"/>
      <c r="E172" s="198"/>
      <c r="F172" s="194"/>
      <c r="G172" s="195"/>
      <c r="H172" s="196"/>
      <c r="J172" s="197"/>
      <c r="N172" s="175"/>
      <c r="O172" s="175"/>
      <c r="P172" s="175"/>
      <c r="Q172" s="175"/>
      <c r="R172" s="175"/>
      <c r="S172" s="180"/>
      <c r="T172" s="184"/>
      <c r="U172" s="184"/>
      <c r="V172" s="184"/>
      <c r="W172" s="175"/>
      <c r="X172" s="175"/>
      <c r="Y172" s="175"/>
      <c r="Z172" s="175"/>
      <c r="AA172" s="181"/>
      <c r="AB172" s="175"/>
      <c r="AC172" s="175"/>
      <c r="AD172" s="175"/>
      <c r="AE172" s="182"/>
      <c r="AF172" s="183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4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5"/>
      <c r="BI172" s="185"/>
      <c r="BJ172" s="185"/>
      <c r="BK172" s="185"/>
      <c r="BL172" s="185"/>
      <c r="BM172" s="185"/>
      <c r="BN172" s="185"/>
      <c r="BO172" s="185"/>
    </row>
    <row r="173" spans="1:67" ht="15.75">
      <c r="D173" s="146"/>
      <c r="E173" s="146"/>
      <c r="F173" s="145"/>
      <c r="G173" s="16"/>
      <c r="H173" s="17"/>
    </row>
    <row r="174" spans="1:67" ht="15.75">
      <c r="D174" s="146"/>
      <c r="E174" s="146"/>
      <c r="F174" s="147"/>
      <c r="G174" s="16"/>
      <c r="H174" s="17"/>
    </row>
    <row r="175" spans="1:67" ht="15.75">
      <c r="D175" s="146"/>
      <c r="E175" s="146"/>
      <c r="F175" s="147"/>
      <c r="G175" s="16"/>
      <c r="H175" s="17"/>
      <c r="J175" s="15"/>
    </row>
    <row r="176" spans="1:67" ht="15.75">
      <c r="D176" s="146"/>
      <c r="E176" s="146"/>
      <c r="F176" s="147"/>
      <c r="G176" s="16"/>
      <c r="H176" s="17"/>
      <c r="J176" s="15"/>
    </row>
    <row r="177" spans="4:9" ht="15.75">
      <c r="D177" s="146"/>
      <c r="E177" s="146"/>
      <c r="F177" s="145"/>
      <c r="G177" s="16"/>
      <c r="H177" s="17"/>
      <c r="I177" s="17"/>
    </row>
    <row r="178" spans="4:9" ht="15.75">
      <c r="D178" s="148"/>
      <c r="E178" s="148"/>
      <c r="F178" s="149"/>
      <c r="G178" s="16"/>
      <c r="H178" s="17"/>
      <c r="I178" s="17"/>
    </row>
    <row r="179" spans="4:9" ht="15.75">
      <c r="D179" s="148"/>
      <c r="E179" s="148"/>
      <c r="F179" s="145"/>
      <c r="G179" s="17"/>
      <c r="H179" s="17"/>
      <c r="I179" s="17"/>
    </row>
    <row r="180" spans="4:9" ht="15.75">
      <c r="D180" s="146"/>
      <c r="E180" s="146"/>
      <c r="F180" s="147"/>
      <c r="G180" s="15"/>
      <c r="H180" s="15"/>
      <c r="I180" s="15"/>
    </row>
    <row r="181" spans="4:9" ht="15.75">
      <c r="D181" s="146"/>
      <c r="E181" s="146"/>
      <c r="F181" s="147"/>
      <c r="G181" s="15"/>
      <c r="H181" s="15"/>
      <c r="I181" s="15"/>
    </row>
  </sheetData>
  <mergeCells count="117">
    <mergeCell ref="AR160:AS160"/>
    <mergeCell ref="G161:M161"/>
    <mergeCell ref="N161:R161"/>
    <mergeCell ref="Z161:AC161"/>
    <mergeCell ref="AR161:AV161"/>
    <mergeCell ref="AB164:AF165"/>
    <mergeCell ref="AH164:AH165"/>
    <mergeCell ref="AI164:AI165"/>
    <mergeCell ref="AJ164:AJ165"/>
    <mergeCell ref="AB157:AB160"/>
    <mergeCell ref="AC157:AC160"/>
    <mergeCell ref="AD158:AD162"/>
    <mergeCell ref="AH158:AJ159"/>
    <mergeCell ref="AK158:AM159"/>
    <mergeCell ref="Z159:Z160"/>
    <mergeCell ref="U157:U161"/>
    <mergeCell ref="V157:V161"/>
    <mergeCell ref="W157:W161"/>
    <mergeCell ref="X157:X161"/>
    <mergeCell ref="Y157:Y161"/>
    <mergeCell ref="AA157:AA160"/>
    <mergeCell ref="O157:O160"/>
    <mergeCell ref="P157:P160"/>
    <mergeCell ref="Q157:Q160"/>
    <mergeCell ref="D157:D161"/>
    <mergeCell ref="E157:E161"/>
    <mergeCell ref="F157:F161"/>
    <mergeCell ref="G157:G159"/>
    <mergeCell ref="H157:H159"/>
    <mergeCell ref="R157:R160"/>
    <mergeCell ref="S157:S161"/>
    <mergeCell ref="T157:T161"/>
    <mergeCell ref="I157:I159"/>
    <mergeCell ref="J157:J159"/>
    <mergeCell ref="K157:K159"/>
    <mergeCell ref="L157:L159"/>
    <mergeCell ref="M157:M160"/>
    <mergeCell ref="N157:N160"/>
    <mergeCell ref="G160:I160"/>
    <mergeCell ref="J160:L160"/>
    <mergeCell ref="AB99:AB100"/>
    <mergeCell ref="AC99:AC100"/>
    <mergeCell ref="AH99:AO99"/>
    <mergeCell ref="S123:S124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B123:AB124"/>
    <mergeCell ref="AC123:AC124"/>
    <mergeCell ref="AH123:AO123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T3:AT6"/>
    <mergeCell ref="AU3:AU6"/>
    <mergeCell ref="AV3:AV6"/>
    <mergeCell ref="AG4:AG6"/>
    <mergeCell ref="AH5:AO5"/>
    <mergeCell ref="S65:S66"/>
    <mergeCell ref="T65:T66"/>
    <mergeCell ref="U65:U66"/>
    <mergeCell ref="V65:V66"/>
    <mergeCell ref="W65:W66"/>
    <mergeCell ref="AH65:AO65"/>
    <mergeCell ref="X65:X66"/>
    <mergeCell ref="Y65:Y66"/>
    <mergeCell ref="Z65:Z66"/>
    <mergeCell ref="AA65:AA66"/>
    <mergeCell ref="AB65:AB66"/>
    <mergeCell ref="AC65:AC66"/>
    <mergeCell ref="AF3:AF6"/>
    <mergeCell ref="AP3:AP6"/>
    <mergeCell ref="AQ3:AQ6"/>
    <mergeCell ref="AR3:AR6"/>
    <mergeCell ref="AS3:AS6"/>
    <mergeCell ref="Y2:Y6"/>
    <mergeCell ref="Z2:Z6"/>
    <mergeCell ref="AA2:AA6"/>
    <mergeCell ref="AB2:AB6"/>
    <mergeCell ref="AC2:AC6"/>
    <mergeCell ref="Z1:AC1"/>
    <mergeCell ref="AD1:AD6"/>
    <mergeCell ref="M2:M5"/>
    <mergeCell ref="N2:N5"/>
    <mergeCell ref="O2:O5"/>
    <mergeCell ref="P2:P5"/>
    <mergeCell ref="Q2:Q5"/>
    <mergeCell ref="R2:R5"/>
    <mergeCell ref="S2:S6"/>
    <mergeCell ref="T2:T6"/>
    <mergeCell ref="D1:D5"/>
    <mergeCell ref="E1:E5"/>
    <mergeCell ref="F1:F5"/>
    <mergeCell ref="G1:M1"/>
    <mergeCell ref="N1:R1"/>
    <mergeCell ref="S1:Y1"/>
    <mergeCell ref="U2:U6"/>
    <mergeCell ref="V2:V6"/>
    <mergeCell ref="W2:W6"/>
    <mergeCell ref="X2:X6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49"/>
  <sheetViews>
    <sheetView workbookViewId="0">
      <selection activeCell="Z29" sqref="Z29"/>
    </sheetView>
  </sheetViews>
  <sheetFormatPr defaultRowHeight="12.75"/>
  <cols>
    <col min="1" max="1" width="2.7109375" customWidth="1"/>
    <col min="2" max="2" width="4.5703125" customWidth="1"/>
    <col min="3" max="3" width="13.5703125" customWidth="1"/>
    <col min="4" max="20" width="5.140625" customWidth="1"/>
    <col min="21" max="27" width="4.28515625" customWidth="1"/>
    <col min="28" max="31" width="4.7109375" customWidth="1"/>
    <col min="32" max="33" width="5" customWidth="1"/>
  </cols>
  <sheetData>
    <row r="1" spans="1:70" s="62" customFormat="1" ht="13.5" customHeight="1" thickBot="1">
      <c r="B1" s="520"/>
      <c r="C1" s="523" t="s">
        <v>35</v>
      </c>
      <c r="D1" s="743" t="s">
        <v>256</v>
      </c>
      <c r="E1" s="807" t="s">
        <v>41</v>
      </c>
      <c r="F1" s="759" t="s">
        <v>5</v>
      </c>
      <c r="G1" s="753"/>
      <c r="H1" s="753"/>
      <c r="I1" s="753"/>
      <c r="J1" s="753"/>
      <c r="K1" s="753"/>
      <c r="L1" s="754"/>
      <c r="M1" s="528"/>
      <c r="N1" s="759" t="s">
        <v>274</v>
      </c>
      <c r="O1" s="753"/>
      <c r="P1" s="753"/>
      <c r="Q1" s="753"/>
      <c r="R1" s="753"/>
      <c r="S1" s="753"/>
      <c r="T1" s="753"/>
      <c r="U1" s="754"/>
      <c r="V1" s="759" t="s">
        <v>43</v>
      </c>
      <c r="W1" s="753"/>
      <c r="X1" s="753"/>
      <c r="Y1" s="753"/>
      <c r="Z1" s="753"/>
      <c r="AA1" s="753"/>
      <c r="AB1" s="753"/>
      <c r="AC1" s="740" t="s">
        <v>24</v>
      </c>
      <c r="AD1" s="741"/>
      <c r="AE1" s="741"/>
      <c r="AF1" s="742"/>
      <c r="AG1" s="799" t="s">
        <v>77</v>
      </c>
      <c r="AH1" s="12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75"/>
      <c r="BL1" s="75"/>
      <c r="BM1" s="75"/>
      <c r="BN1" s="75"/>
      <c r="BO1" s="75"/>
      <c r="BP1" s="75"/>
      <c r="BQ1" s="75"/>
      <c r="BR1" s="75"/>
    </row>
    <row r="2" spans="1:70" s="62" customFormat="1" ht="13.5" customHeight="1" thickBot="1">
      <c r="B2" s="521"/>
      <c r="C2" s="522" t="s">
        <v>87</v>
      </c>
      <c r="D2" s="744"/>
      <c r="E2" s="808"/>
      <c r="F2" s="760" t="s">
        <v>34</v>
      </c>
      <c r="G2" s="761"/>
      <c r="H2" s="762"/>
      <c r="I2" s="760" t="s">
        <v>30</v>
      </c>
      <c r="J2" s="761"/>
      <c r="K2" s="762"/>
      <c r="L2" s="932" t="s">
        <v>251</v>
      </c>
      <c r="M2" s="851" t="s">
        <v>270</v>
      </c>
      <c r="N2" s="935" t="s">
        <v>2</v>
      </c>
      <c r="O2" s="937" t="s">
        <v>3</v>
      </c>
      <c r="P2" s="937" t="s">
        <v>259</v>
      </c>
      <c r="Q2" s="937" t="s">
        <v>260</v>
      </c>
      <c r="R2" s="939" t="s">
        <v>261</v>
      </c>
      <c r="S2" s="755" t="s">
        <v>271</v>
      </c>
      <c r="T2" s="757" t="s">
        <v>272</v>
      </c>
      <c r="U2" s="747" t="s">
        <v>76</v>
      </c>
      <c r="V2" s="802" t="s">
        <v>258</v>
      </c>
      <c r="W2" s="791" t="s">
        <v>262</v>
      </c>
      <c r="X2" s="791" t="s">
        <v>263</v>
      </c>
      <c r="Y2" s="791" t="s">
        <v>33</v>
      </c>
      <c r="Z2" s="816" t="s">
        <v>264</v>
      </c>
      <c r="AA2" s="819" t="s">
        <v>265</v>
      </c>
      <c r="AB2" s="819" t="s">
        <v>266</v>
      </c>
      <c r="AC2" s="785" t="s">
        <v>89</v>
      </c>
      <c r="AD2" s="788">
        <v>40897</v>
      </c>
      <c r="AE2" s="791" t="s">
        <v>84</v>
      </c>
      <c r="AF2" s="794" t="s">
        <v>25</v>
      </c>
      <c r="AG2" s="800"/>
      <c r="AH2" s="12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3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75"/>
      <c r="BL2" s="75"/>
      <c r="BM2" s="75"/>
      <c r="BN2" s="75"/>
      <c r="BO2" s="75"/>
      <c r="BP2" s="75"/>
      <c r="BQ2" s="75"/>
      <c r="BR2" s="75"/>
    </row>
    <row r="3" spans="1:70" s="62" customFormat="1" ht="91.5" customHeight="1" thickBot="1">
      <c r="B3" s="124"/>
      <c r="C3" s="524" t="s">
        <v>88</v>
      </c>
      <c r="D3" s="744"/>
      <c r="E3" s="808"/>
      <c r="F3" s="525" t="s">
        <v>291</v>
      </c>
      <c r="G3" s="526" t="s">
        <v>292</v>
      </c>
      <c r="H3" s="529" t="s">
        <v>124</v>
      </c>
      <c r="I3" s="525" t="s">
        <v>293</v>
      </c>
      <c r="J3" s="526" t="s">
        <v>294</v>
      </c>
      <c r="K3" s="530" t="s">
        <v>257</v>
      </c>
      <c r="L3" s="933"/>
      <c r="M3" s="934"/>
      <c r="N3" s="936"/>
      <c r="O3" s="938"/>
      <c r="P3" s="938"/>
      <c r="Q3" s="938"/>
      <c r="R3" s="940"/>
      <c r="S3" s="756"/>
      <c r="T3" s="758"/>
      <c r="U3" s="748"/>
      <c r="V3" s="803"/>
      <c r="W3" s="792"/>
      <c r="X3" s="792"/>
      <c r="Y3" s="792"/>
      <c r="Z3" s="817"/>
      <c r="AA3" s="820"/>
      <c r="AB3" s="820"/>
      <c r="AC3" s="786"/>
      <c r="AD3" s="789"/>
      <c r="AE3" s="792"/>
      <c r="AF3" s="795"/>
      <c r="AG3" s="800"/>
      <c r="AH3" s="121"/>
      <c r="AI3" s="797" t="s">
        <v>252</v>
      </c>
      <c r="AJ3" s="798" t="s">
        <v>82</v>
      </c>
      <c r="AK3" s="798"/>
      <c r="AL3" s="798"/>
      <c r="AM3" s="798"/>
      <c r="AN3" s="798"/>
      <c r="AO3" s="798"/>
      <c r="AP3" s="798"/>
      <c r="AQ3" s="798"/>
      <c r="AR3" s="798"/>
      <c r="AS3" s="798"/>
      <c r="AT3" s="798"/>
      <c r="AU3" s="783" t="s">
        <v>81</v>
      </c>
      <c r="AV3" s="783" t="s">
        <v>254</v>
      </c>
      <c r="AW3" s="783" t="s">
        <v>253</v>
      </c>
      <c r="AX3" s="783" t="s">
        <v>255</v>
      </c>
      <c r="AZ3" s="431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75"/>
      <c r="BL3" s="75"/>
      <c r="BM3" s="75"/>
      <c r="BN3" s="75"/>
      <c r="BO3" s="75"/>
      <c r="BP3" s="75"/>
      <c r="BQ3" s="75"/>
      <c r="BR3" s="75"/>
    </row>
    <row r="4" spans="1:70" s="62" customFormat="1" ht="13.5" customHeight="1" thickBot="1">
      <c r="B4" s="57"/>
      <c r="C4" s="527" t="s">
        <v>296</v>
      </c>
      <c r="D4" s="129" t="s">
        <v>22</v>
      </c>
      <c r="E4" s="129" t="s">
        <v>23</v>
      </c>
      <c r="F4" s="527" t="s">
        <v>12</v>
      </c>
      <c r="G4" s="212" t="s">
        <v>13</v>
      </c>
      <c r="H4" s="59" t="s">
        <v>14</v>
      </c>
      <c r="I4" s="114" t="s">
        <v>15</v>
      </c>
      <c r="J4" s="213" t="s">
        <v>16</v>
      </c>
      <c r="K4" s="111" t="s">
        <v>17</v>
      </c>
      <c r="L4" s="117" t="s">
        <v>18</v>
      </c>
      <c r="M4" s="446" t="s">
        <v>19</v>
      </c>
      <c r="N4" s="498" t="s">
        <v>247</v>
      </c>
      <c r="O4" s="499" t="s">
        <v>20</v>
      </c>
      <c r="P4" s="499" t="s">
        <v>21</v>
      </c>
      <c r="Q4" s="499" t="s">
        <v>248</v>
      </c>
      <c r="R4" s="500" t="s">
        <v>249</v>
      </c>
      <c r="S4" s="214" t="s">
        <v>273</v>
      </c>
      <c r="T4" s="211" t="s">
        <v>26</v>
      </c>
      <c r="U4" s="111" t="s">
        <v>28</v>
      </c>
      <c r="V4" s="804"/>
      <c r="W4" s="793"/>
      <c r="X4" s="793"/>
      <c r="Y4" s="793"/>
      <c r="Z4" s="818"/>
      <c r="AA4" s="820"/>
      <c r="AB4" s="820"/>
      <c r="AC4" s="787"/>
      <c r="AD4" s="790"/>
      <c r="AE4" s="793"/>
      <c r="AF4" s="796"/>
      <c r="AG4" s="800"/>
      <c r="AH4" s="121"/>
      <c r="AI4" s="797"/>
      <c r="AJ4" s="262" t="s">
        <v>66</v>
      </c>
      <c r="AK4" s="262" t="s">
        <v>67</v>
      </c>
      <c r="AL4" s="262" t="s">
        <v>68</v>
      </c>
      <c r="AM4" s="262" t="s">
        <v>69</v>
      </c>
      <c r="AN4" s="262" t="s">
        <v>70</v>
      </c>
      <c r="AO4" s="262" t="s">
        <v>71</v>
      </c>
      <c r="AP4" s="262" t="s">
        <v>79</v>
      </c>
      <c r="AQ4" s="262" t="s">
        <v>80</v>
      </c>
      <c r="AR4" s="262" t="s">
        <v>267</v>
      </c>
      <c r="AS4" s="262" t="s">
        <v>268</v>
      </c>
      <c r="AT4" s="262" t="s">
        <v>269</v>
      </c>
      <c r="AU4" s="784"/>
      <c r="AV4" s="783"/>
      <c r="AW4" s="783"/>
      <c r="AX4" s="783"/>
      <c r="AZ4" s="431"/>
      <c r="BA4" s="431"/>
      <c r="BB4" s="431"/>
      <c r="BC4" s="431"/>
      <c r="BD4" s="431"/>
      <c r="BE4" s="431"/>
      <c r="BF4" s="431"/>
      <c r="BG4" s="431"/>
      <c r="BH4" s="431"/>
      <c r="BI4" s="431"/>
      <c r="BJ4" s="431"/>
      <c r="BK4" s="75"/>
      <c r="BL4" s="75"/>
      <c r="BM4" s="75"/>
      <c r="BN4" s="75"/>
      <c r="BO4" s="75"/>
      <c r="BP4" s="75"/>
      <c r="BQ4" s="75"/>
      <c r="BR4" s="75"/>
    </row>
    <row r="5" spans="1:70" s="320" customFormat="1" ht="13.5" customHeight="1" thickBot="1">
      <c r="A5" s="62">
        <f>AX5</f>
        <v>6</v>
      </c>
      <c r="B5" s="487">
        <v>1</v>
      </c>
      <c r="C5" s="488" t="s">
        <v>213</v>
      </c>
      <c r="D5" s="489">
        <f t="shared" ref="D5:D10" si="0">IF(AE5=0,ROUND(E5,0),IF(AE5=1,ROUND(E5-1,0),2))</f>
        <v>2</v>
      </c>
      <c r="E5" s="505">
        <f>(F5*F12+G5*G12+H5*H12+I5*I12+J5*J12+K5*K12+L5*L12+M5*M11)/AE14</f>
        <v>0.37552447552447549</v>
      </c>
      <c r="F5" s="302"/>
      <c r="G5" s="300"/>
      <c r="H5" s="301"/>
      <c r="I5" s="373"/>
      <c r="J5" s="303"/>
      <c r="K5" s="300">
        <f>2+V5*3.4/40</f>
        <v>2</v>
      </c>
      <c r="L5" s="299">
        <f>(N5*N12+O5*O12+P5*P12+Q5*Q12+R5*R12+S5*S12+T5*T12+U5*U12)/AC13</f>
        <v>1.1307692307692307</v>
      </c>
      <c r="M5" s="299"/>
      <c r="N5" s="307">
        <v>4</v>
      </c>
      <c r="O5" s="454"/>
      <c r="P5" s="454"/>
      <c r="Q5" s="454"/>
      <c r="R5" s="455"/>
      <c r="S5" s="302">
        <f>2+(W5+2*AA5+2*AB5)*3.4/38</f>
        <v>2</v>
      </c>
      <c r="T5" s="306">
        <f>IF(AU5=0,5-X5*2/7,2)</f>
        <v>2</v>
      </c>
      <c r="U5" s="301">
        <f>2.7*(1+(Y5+Z5)/6)</f>
        <v>2.7</v>
      </c>
      <c r="V5" s="449"/>
      <c r="W5" s="450"/>
      <c r="X5" s="450"/>
      <c r="Y5" s="450"/>
      <c r="Z5" s="450"/>
      <c r="AA5" s="450"/>
      <c r="AB5" s="451"/>
      <c r="AC5" s="459">
        <f t="shared" ref="AC5:AC10" si="1">IF(D5&gt;2.5,0,1)</f>
        <v>1</v>
      </c>
      <c r="AD5" s="470"/>
      <c r="AE5" s="442">
        <f t="shared" ref="AE5:AE10" si="2">AI5</f>
        <v>10</v>
      </c>
      <c r="AF5" s="443">
        <f t="shared" ref="AF5:AF10" si="3">AE5-AD5</f>
        <v>10</v>
      </c>
      <c r="AG5" s="532">
        <v>40</v>
      </c>
      <c r="AH5" s="531"/>
      <c r="AI5" s="476">
        <f>SUM(AJ5:AT5)</f>
        <v>10</v>
      </c>
      <c r="AJ5" s="477">
        <f t="shared" ref="AJ5:AM10" si="4">IF(F5&lt;2.6,1,0)</f>
        <v>1</v>
      </c>
      <c r="AK5" s="442">
        <f t="shared" si="4"/>
        <v>1</v>
      </c>
      <c r="AL5" s="443">
        <f t="shared" si="4"/>
        <v>1</v>
      </c>
      <c r="AM5" s="478">
        <f t="shared" si="4"/>
        <v>1</v>
      </c>
      <c r="AN5" s="442">
        <f t="shared" ref="AN5:AN10" si="5">IF(K5&lt;2.6,1,0)</f>
        <v>1</v>
      </c>
      <c r="AO5" s="443">
        <f t="shared" ref="AO5:AO10" si="6">IF(J5&lt;2.6,1,0)</f>
        <v>1</v>
      </c>
      <c r="AP5" s="441">
        <f>IF(N5&lt;2.6,1,0)</f>
        <v>0</v>
      </c>
      <c r="AQ5" s="442">
        <f t="shared" ref="AQ5:AT10" si="7">IF(O5&lt;2.6,1,0)</f>
        <v>1</v>
      </c>
      <c r="AR5" s="442">
        <f t="shared" si="7"/>
        <v>1</v>
      </c>
      <c r="AS5" s="442">
        <f t="shared" si="7"/>
        <v>1</v>
      </c>
      <c r="AT5" s="443">
        <f t="shared" si="7"/>
        <v>1</v>
      </c>
      <c r="AU5" s="317">
        <f>SUM(AP5:AT5)</f>
        <v>4</v>
      </c>
      <c r="AV5" s="319">
        <f t="shared" ref="AV5:AV28" si="8">SUM(AJ5:AL5)</f>
        <v>3</v>
      </c>
      <c r="AW5" s="318">
        <f t="shared" ref="AW5:AW28" si="9">SUM(AM5:AO5)</f>
        <v>3</v>
      </c>
      <c r="AX5" s="319">
        <f>SUM(AV5:AW5)</f>
        <v>6</v>
      </c>
      <c r="AY5" s="431"/>
      <c r="AZ5" s="431"/>
      <c r="BA5" s="431"/>
      <c r="BB5" s="431"/>
      <c r="BC5" s="431"/>
      <c r="BD5" s="431"/>
      <c r="BE5" s="431"/>
      <c r="BF5" s="431"/>
      <c r="BG5" s="431"/>
      <c r="BH5" s="431"/>
      <c r="BI5" s="431"/>
      <c r="BJ5" s="431"/>
      <c r="BK5" s="75"/>
      <c r="BL5" s="75"/>
      <c r="BM5" s="75"/>
      <c r="BN5" s="75"/>
      <c r="BO5" s="75"/>
      <c r="BP5" s="75"/>
      <c r="BQ5" s="75"/>
      <c r="BR5" s="75"/>
    </row>
    <row r="6" spans="1:70" s="320" customFormat="1" ht="13.5" customHeight="1">
      <c r="A6" s="62">
        <f t="shared" ref="A6:A10" si="10">AX6</f>
        <v>6</v>
      </c>
      <c r="B6" s="364">
        <v>3</v>
      </c>
      <c r="C6" s="372" t="s">
        <v>214</v>
      </c>
      <c r="D6" s="321">
        <f t="shared" si="0"/>
        <v>2</v>
      </c>
      <c r="E6" s="490">
        <f>(F6*F13+G6*G13+H6*H13+I6*I13+J6*J13+K6*K13+L6*L13+M6*M12)/AE15</f>
        <v>0.3895104895104895</v>
      </c>
      <c r="F6" s="324"/>
      <c r="G6" s="323"/>
      <c r="H6" s="297"/>
      <c r="I6" s="324"/>
      <c r="J6" s="297"/>
      <c r="K6" s="297">
        <f t="shared" ref="K6:K10" si="11">2+V6*3.4/40</f>
        <v>2</v>
      </c>
      <c r="L6" s="324">
        <f>(N6*N13+O6*O13+P6*P13+Q6*Q13+R6*R13+S6*S13+T6*T13+U6*U13)/AC14</f>
        <v>1.2846153846153845</v>
      </c>
      <c r="M6" s="322"/>
      <c r="N6" s="327">
        <v>5</v>
      </c>
      <c r="O6" s="436"/>
      <c r="P6" s="436"/>
      <c r="Q6" s="436"/>
      <c r="R6" s="437"/>
      <c r="S6" s="324">
        <f t="shared" ref="S6:S10" si="12">2+(W6+2*AA6+2*AB6)*3.4/38</f>
        <v>2</v>
      </c>
      <c r="T6" s="323">
        <f t="shared" ref="T6:T10" si="13">IF(AU6=0,5-X6*2/7,2)</f>
        <v>2</v>
      </c>
      <c r="U6" s="297">
        <f t="shared" ref="U6:U10" si="14">2.7*(1+(Y6+Z6)/6)</f>
        <v>2.7</v>
      </c>
      <c r="V6" s="327"/>
      <c r="W6" s="437"/>
      <c r="X6" s="437"/>
      <c r="Y6" s="437"/>
      <c r="Z6" s="437"/>
      <c r="AA6" s="437"/>
      <c r="AB6" s="452"/>
      <c r="AC6" s="322">
        <f t="shared" si="1"/>
        <v>1</v>
      </c>
      <c r="AD6" s="328"/>
      <c r="AE6" s="329">
        <f t="shared" si="2"/>
        <v>10</v>
      </c>
      <c r="AF6" s="330">
        <f t="shared" si="3"/>
        <v>10</v>
      </c>
      <c r="AG6" s="322">
        <f t="shared" ref="AG6:AG27" si="15">AG5</f>
        <v>40</v>
      </c>
      <c r="AH6" s="121"/>
      <c r="AI6" s="479">
        <f t="shared" ref="AI6:AI10" si="16">SUM(AJ6:AT6)</f>
        <v>10</v>
      </c>
      <c r="AJ6" s="331">
        <f t="shared" si="4"/>
        <v>1</v>
      </c>
      <c r="AK6" s="329">
        <f t="shared" si="4"/>
        <v>1</v>
      </c>
      <c r="AL6" s="330">
        <f t="shared" si="4"/>
        <v>1</v>
      </c>
      <c r="AM6" s="317">
        <f t="shared" si="4"/>
        <v>1</v>
      </c>
      <c r="AN6" s="329">
        <f t="shared" si="5"/>
        <v>1</v>
      </c>
      <c r="AO6" s="330">
        <f t="shared" si="6"/>
        <v>1</v>
      </c>
      <c r="AP6" s="338">
        <f t="shared" ref="AP6:AP10" si="17">IF(N6&lt;2.6,1,0)</f>
        <v>0</v>
      </c>
      <c r="AQ6" s="334">
        <f t="shared" si="7"/>
        <v>1</v>
      </c>
      <c r="AR6" s="334">
        <f t="shared" si="7"/>
        <v>1</v>
      </c>
      <c r="AS6" s="334">
        <f t="shared" si="7"/>
        <v>1</v>
      </c>
      <c r="AT6" s="335">
        <f t="shared" si="7"/>
        <v>1</v>
      </c>
      <c r="AU6" s="317">
        <f t="shared" ref="AU6:AU10" si="18">SUM(AP6:AT6)</f>
        <v>4</v>
      </c>
      <c r="AV6" s="319">
        <f t="shared" si="8"/>
        <v>3</v>
      </c>
      <c r="AW6" s="318">
        <f t="shared" si="9"/>
        <v>3</v>
      </c>
      <c r="AX6" s="319">
        <f>SUM(AV6:AW6)</f>
        <v>6</v>
      </c>
      <c r="AY6" s="431"/>
      <c r="AZ6" s="431"/>
      <c r="BA6" s="431"/>
      <c r="BB6" s="431"/>
      <c r="BC6" s="431"/>
      <c r="BD6" s="431"/>
      <c r="BE6" s="431"/>
      <c r="BF6" s="431"/>
      <c r="BG6" s="431"/>
      <c r="BH6" s="431"/>
      <c r="BI6" s="431"/>
      <c r="BJ6" s="431"/>
      <c r="BK6" s="75"/>
      <c r="BL6" s="75"/>
      <c r="BM6" s="75"/>
      <c r="BN6" s="75"/>
      <c r="BO6" s="75"/>
      <c r="BP6" s="75"/>
      <c r="BQ6" s="75"/>
      <c r="BR6" s="75"/>
    </row>
    <row r="7" spans="1:70" s="320" customFormat="1" ht="13.5" customHeight="1">
      <c r="A7" s="62">
        <f t="shared" si="10"/>
        <v>6</v>
      </c>
      <c r="B7" s="370" t="s">
        <v>148</v>
      </c>
      <c r="C7" s="371" t="s">
        <v>215</v>
      </c>
      <c r="D7" s="298">
        <f t="shared" si="0"/>
        <v>2</v>
      </c>
      <c r="E7" s="491">
        <f>(F7*F15+G7*G15+H7*H15+I7*I15+J7*J15+K7*K15+L7*L15+M7*M14)/AE17</f>
        <v>0.31958041958041955</v>
      </c>
      <c r="F7" s="302"/>
      <c r="G7" s="300"/>
      <c r="H7" s="301"/>
      <c r="I7" s="373"/>
      <c r="J7" s="303"/>
      <c r="K7" s="301">
        <f t="shared" si="11"/>
        <v>2</v>
      </c>
      <c r="L7" s="373">
        <f>(N7*N15+O7*O15+P7*P15+Q7*Q15+R7*R15+S7*S15+T7*T15+U7*U15)/AC16</f>
        <v>0.51538461538461544</v>
      </c>
      <c r="M7" s="299"/>
      <c r="N7" s="307"/>
      <c r="O7" s="304"/>
      <c r="P7" s="304"/>
      <c r="Q7" s="304"/>
      <c r="R7" s="305"/>
      <c r="S7" s="302">
        <f t="shared" si="12"/>
        <v>2</v>
      </c>
      <c r="T7" s="300">
        <f t="shared" si="13"/>
        <v>2</v>
      </c>
      <c r="U7" s="301">
        <f t="shared" si="14"/>
        <v>2.7</v>
      </c>
      <c r="V7" s="307"/>
      <c r="W7" s="305"/>
      <c r="X7" s="305"/>
      <c r="Y7" s="305"/>
      <c r="Z7" s="305"/>
      <c r="AA7" s="305"/>
      <c r="AB7" s="453"/>
      <c r="AC7" s="299">
        <f t="shared" si="1"/>
        <v>1</v>
      </c>
      <c r="AD7" s="308"/>
      <c r="AE7" s="309">
        <f t="shared" si="2"/>
        <v>11</v>
      </c>
      <c r="AF7" s="310">
        <f t="shared" si="3"/>
        <v>11</v>
      </c>
      <c r="AG7" s="299">
        <f t="shared" si="15"/>
        <v>40</v>
      </c>
      <c r="AH7" s="121"/>
      <c r="AI7" s="480">
        <f t="shared" si="16"/>
        <v>11</v>
      </c>
      <c r="AJ7" s="313">
        <f t="shared" si="4"/>
        <v>1</v>
      </c>
      <c r="AK7" s="309">
        <f t="shared" si="4"/>
        <v>1</v>
      </c>
      <c r="AL7" s="310">
        <f t="shared" si="4"/>
        <v>1</v>
      </c>
      <c r="AM7" s="314">
        <f t="shared" si="4"/>
        <v>1</v>
      </c>
      <c r="AN7" s="309">
        <f t="shared" si="5"/>
        <v>1</v>
      </c>
      <c r="AO7" s="310">
        <f t="shared" si="6"/>
        <v>1</v>
      </c>
      <c r="AP7" s="316">
        <f t="shared" si="17"/>
        <v>1</v>
      </c>
      <c r="AQ7" s="309">
        <f t="shared" si="7"/>
        <v>1</v>
      </c>
      <c r="AR7" s="309">
        <f t="shared" si="7"/>
        <v>1</v>
      </c>
      <c r="AS7" s="309">
        <f t="shared" si="7"/>
        <v>1</v>
      </c>
      <c r="AT7" s="310">
        <f t="shared" si="7"/>
        <v>1</v>
      </c>
      <c r="AU7" s="317">
        <f t="shared" si="18"/>
        <v>5</v>
      </c>
      <c r="AV7" s="319">
        <f t="shared" si="8"/>
        <v>3</v>
      </c>
      <c r="AW7" s="318">
        <f t="shared" si="9"/>
        <v>3</v>
      </c>
      <c r="AX7" s="319">
        <f t="shared" ref="AX7:AX11" si="19">SUM(AV7:AW7)</f>
        <v>6</v>
      </c>
      <c r="AY7" s="431"/>
      <c r="AZ7" s="431"/>
      <c r="BA7" s="431"/>
      <c r="BB7" s="431"/>
      <c r="BC7" s="431"/>
      <c r="BD7" s="431"/>
      <c r="BE7" s="431"/>
      <c r="BF7" s="431"/>
      <c r="BG7" s="431"/>
      <c r="BH7" s="431"/>
      <c r="BI7" s="431"/>
      <c r="BJ7" s="431"/>
      <c r="BK7" s="75"/>
      <c r="BL7" s="75"/>
      <c r="BM7" s="75"/>
      <c r="BN7" s="75"/>
      <c r="BO7" s="75"/>
      <c r="BP7" s="75"/>
      <c r="BQ7" s="75"/>
      <c r="BR7" s="75"/>
    </row>
    <row r="8" spans="1:70" s="320" customFormat="1" ht="13.5" customHeight="1">
      <c r="A8" s="62">
        <f t="shared" si="10"/>
        <v>6</v>
      </c>
      <c r="B8" s="364">
        <v>6</v>
      </c>
      <c r="C8" s="372" t="s">
        <v>216</v>
      </c>
      <c r="D8" s="321">
        <f t="shared" si="0"/>
        <v>2</v>
      </c>
      <c r="E8" s="490">
        <f>(F8*F16+G8*G16+H8*H16+I8*I16+J8*J16+K8*K16+L8*L16+M8*M15)/AE18</f>
        <v>0.31958041958041955</v>
      </c>
      <c r="F8" s="324"/>
      <c r="G8" s="323"/>
      <c r="H8" s="297"/>
      <c r="I8" s="324"/>
      <c r="J8" s="297"/>
      <c r="K8" s="297">
        <f t="shared" si="11"/>
        <v>2</v>
      </c>
      <c r="L8" s="324">
        <f>(N8*N16+O8*O16+P8*P16+Q8*Q16+R8*R16+S8*S16+T8*T16+U8*U16)/AC17</f>
        <v>0.51538461538461544</v>
      </c>
      <c r="M8" s="322"/>
      <c r="N8" s="327"/>
      <c r="O8" s="436"/>
      <c r="P8" s="436"/>
      <c r="Q8" s="436"/>
      <c r="R8" s="437"/>
      <c r="S8" s="324">
        <f t="shared" si="12"/>
        <v>2</v>
      </c>
      <c r="T8" s="323">
        <f t="shared" si="13"/>
        <v>2</v>
      </c>
      <c r="U8" s="297">
        <f t="shared" si="14"/>
        <v>2.7</v>
      </c>
      <c r="V8" s="327"/>
      <c r="W8" s="437"/>
      <c r="X8" s="437"/>
      <c r="Y8" s="437"/>
      <c r="Z8" s="437"/>
      <c r="AA8" s="437"/>
      <c r="AB8" s="452"/>
      <c r="AC8" s="322">
        <f t="shared" si="1"/>
        <v>1</v>
      </c>
      <c r="AD8" s="328"/>
      <c r="AE8" s="329">
        <f t="shared" si="2"/>
        <v>11</v>
      </c>
      <c r="AF8" s="330">
        <f t="shared" si="3"/>
        <v>11</v>
      </c>
      <c r="AG8" s="322">
        <f t="shared" si="15"/>
        <v>40</v>
      </c>
      <c r="AH8" s="312"/>
      <c r="AI8" s="479">
        <f t="shared" si="16"/>
        <v>11</v>
      </c>
      <c r="AJ8" s="331">
        <f t="shared" si="4"/>
        <v>1</v>
      </c>
      <c r="AK8" s="329">
        <f t="shared" si="4"/>
        <v>1</v>
      </c>
      <c r="AL8" s="330">
        <f t="shared" si="4"/>
        <v>1</v>
      </c>
      <c r="AM8" s="317">
        <f t="shared" si="4"/>
        <v>1</v>
      </c>
      <c r="AN8" s="329">
        <f t="shared" si="5"/>
        <v>1</v>
      </c>
      <c r="AO8" s="330">
        <f t="shared" si="6"/>
        <v>1</v>
      </c>
      <c r="AP8" s="338">
        <f t="shared" si="17"/>
        <v>1</v>
      </c>
      <c r="AQ8" s="334">
        <f t="shared" si="7"/>
        <v>1</v>
      </c>
      <c r="AR8" s="334">
        <f t="shared" si="7"/>
        <v>1</v>
      </c>
      <c r="AS8" s="334">
        <f t="shared" si="7"/>
        <v>1</v>
      </c>
      <c r="AT8" s="335">
        <f t="shared" si="7"/>
        <v>1</v>
      </c>
      <c r="AU8" s="317">
        <f t="shared" si="18"/>
        <v>5</v>
      </c>
      <c r="AV8" s="319">
        <f t="shared" si="8"/>
        <v>3</v>
      </c>
      <c r="AW8" s="318">
        <f t="shared" si="9"/>
        <v>3</v>
      </c>
      <c r="AX8" s="319">
        <f t="shared" si="19"/>
        <v>6</v>
      </c>
      <c r="AY8" s="431"/>
      <c r="AZ8" s="431"/>
      <c r="BA8" s="431"/>
      <c r="BB8" s="431"/>
      <c r="BC8" s="431"/>
      <c r="BD8" s="431"/>
      <c r="BE8" s="431"/>
      <c r="BF8" s="431"/>
      <c r="BG8" s="431"/>
      <c r="BH8" s="431"/>
      <c r="BI8" s="431"/>
      <c r="BJ8" s="431"/>
      <c r="BK8" s="75"/>
      <c r="BL8" s="75"/>
      <c r="BM8" s="75"/>
      <c r="BN8" s="75"/>
      <c r="BO8" s="75"/>
      <c r="BP8" s="75"/>
      <c r="BQ8" s="75"/>
      <c r="BR8" s="75"/>
    </row>
    <row r="9" spans="1:70" s="320" customFormat="1" ht="13.5" customHeight="1">
      <c r="A9" s="62">
        <f t="shared" si="10"/>
        <v>6</v>
      </c>
      <c r="B9" s="370">
        <v>7</v>
      </c>
      <c r="C9" s="371" t="s">
        <v>217</v>
      </c>
      <c r="D9" s="298">
        <f t="shared" si="0"/>
        <v>2</v>
      </c>
      <c r="E9" s="491">
        <f>(F9*F17+G9*G17+H9*H17+I9*I17+J9*J17+K9*K17+L9*L17+M9*M16)/AE19</f>
        <v>0.31958041958041955</v>
      </c>
      <c r="F9" s="302"/>
      <c r="G9" s="300"/>
      <c r="H9" s="301"/>
      <c r="I9" s="373"/>
      <c r="J9" s="303"/>
      <c r="K9" s="301">
        <f t="shared" si="11"/>
        <v>2</v>
      </c>
      <c r="L9" s="373">
        <f>(N9*N17+O9*O17+P9*P17+Q9*Q17+R9*R17+S9*S17+T9*T17+U9*U17)/AC18</f>
        <v>0.51538461538461544</v>
      </c>
      <c r="M9" s="299"/>
      <c r="N9" s="307"/>
      <c r="O9" s="304"/>
      <c r="P9" s="304"/>
      <c r="Q9" s="304"/>
      <c r="R9" s="305"/>
      <c r="S9" s="302">
        <f t="shared" si="12"/>
        <v>2</v>
      </c>
      <c r="T9" s="300">
        <f t="shared" si="13"/>
        <v>2</v>
      </c>
      <c r="U9" s="301">
        <f t="shared" si="14"/>
        <v>2.7</v>
      </c>
      <c r="V9" s="307"/>
      <c r="W9" s="305"/>
      <c r="X9" s="305"/>
      <c r="Y9" s="305"/>
      <c r="Z9" s="305"/>
      <c r="AA9" s="305"/>
      <c r="AB9" s="453"/>
      <c r="AC9" s="299">
        <f t="shared" si="1"/>
        <v>1</v>
      </c>
      <c r="AD9" s="308"/>
      <c r="AE9" s="309">
        <f t="shared" si="2"/>
        <v>11</v>
      </c>
      <c r="AF9" s="310">
        <f t="shared" si="3"/>
        <v>11</v>
      </c>
      <c r="AG9" s="299">
        <f t="shared" si="15"/>
        <v>40</v>
      </c>
      <c r="AH9" s="121"/>
      <c r="AI9" s="480">
        <f t="shared" si="16"/>
        <v>11</v>
      </c>
      <c r="AJ9" s="313">
        <f t="shared" si="4"/>
        <v>1</v>
      </c>
      <c r="AK9" s="309">
        <f t="shared" si="4"/>
        <v>1</v>
      </c>
      <c r="AL9" s="310">
        <f t="shared" si="4"/>
        <v>1</v>
      </c>
      <c r="AM9" s="314">
        <f t="shared" si="4"/>
        <v>1</v>
      </c>
      <c r="AN9" s="309">
        <f t="shared" si="5"/>
        <v>1</v>
      </c>
      <c r="AO9" s="310">
        <f t="shared" si="6"/>
        <v>1</v>
      </c>
      <c r="AP9" s="316">
        <f t="shared" si="17"/>
        <v>1</v>
      </c>
      <c r="AQ9" s="309">
        <f t="shared" si="7"/>
        <v>1</v>
      </c>
      <c r="AR9" s="309">
        <f t="shared" si="7"/>
        <v>1</v>
      </c>
      <c r="AS9" s="309">
        <f t="shared" si="7"/>
        <v>1</v>
      </c>
      <c r="AT9" s="310">
        <f t="shared" si="7"/>
        <v>1</v>
      </c>
      <c r="AU9" s="317">
        <f t="shared" si="18"/>
        <v>5</v>
      </c>
      <c r="AV9" s="319">
        <f t="shared" si="8"/>
        <v>3</v>
      </c>
      <c r="AW9" s="318">
        <f t="shared" si="9"/>
        <v>3</v>
      </c>
      <c r="AX9" s="319">
        <f t="shared" si="19"/>
        <v>6</v>
      </c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75"/>
      <c r="BL9" s="75"/>
      <c r="BM9" s="75"/>
      <c r="BN9" s="75"/>
      <c r="BO9" s="75"/>
      <c r="BP9" s="75"/>
      <c r="BQ9" s="75"/>
      <c r="BR9" s="75"/>
    </row>
    <row r="10" spans="1:70" s="320" customFormat="1" ht="13.5" customHeight="1" thickBot="1">
      <c r="A10" s="62">
        <f t="shared" si="10"/>
        <v>6</v>
      </c>
      <c r="B10" s="364">
        <v>8</v>
      </c>
      <c r="C10" s="372" t="s">
        <v>295</v>
      </c>
      <c r="D10" s="321">
        <f t="shared" si="0"/>
        <v>2</v>
      </c>
      <c r="E10" s="490">
        <f>(F10*F18+G10*G18+H10*H18+I10*I18+J10*J18+K10*K18+L10*L18+M10*M17)/AE20</f>
        <v>0.37552447552447549</v>
      </c>
      <c r="F10" s="324"/>
      <c r="G10" s="323"/>
      <c r="H10" s="297"/>
      <c r="I10" s="324"/>
      <c r="J10" s="297"/>
      <c r="K10" s="297">
        <f t="shared" si="11"/>
        <v>2</v>
      </c>
      <c r="L10" s="324">
        <f>(N10*N18+O10*O18+P10*P18+Q10*Q18+R10*R18+S10*S18+T10*T18+U10*U18)/AC19</f>
        <v>1.1307692307692307</v>
      </c>
      <c r="M10" s="322"/>
      <c r="N10" s="327">
        <v>4</v>
      </c>
      <c r="O10" s="436"/>
      <c r="P10" s="436"/>
      <c r="Q10" s="436"/>
      <c r="R10" s="437"/>
      <c r="S10" s="324">
        <f t="shared" si="12"/>
        <v>2</v>
      </c>
      <c r="T10" s="323">
        <f t="shared" si="13"/>
        <v>2</v>
      </c>
      <c r="U10" s="297">
        <f t="shared" si="14"/>
        <v>2.7</v>
      </c>
      <c r="V10" s="327"/>
      <c r="W10" s="437"/>
      <c r="X10" s="437"/>
      <c r="Y10" s="437"/>
      <c r="Z10" s="437"/>
      <c r="AA10" s="437"/>
      <c r="AB10" s="452"/>
      <c r="AC10" s="322">
        <f t="shared" si="1"/>
        <v>1</v>
      </c>
      <c r="AD10" s="328"/>
      <c r="AE10" s="329">
        <f t="shared" si="2"/>
        <v>10</v>
      </c>
      <c r="AF10" s="330">
        <f t="shared" si="3"/>
        <v>10</v>
      </c>
      <c r="AG10" s="322">
        <f t="shared" si="15"/>
        <v>40</v>
      </c>
      <c r="AH10" s="312"/>
      <c r="AI10" s="479">
        <f t="shared" si="16"/>
        <v>10</v>
      </c>
      <c r="AJ10" s="331">
        <f t="shared" si="4"/>
        <v>1</v>
      </c>
      <c r="AK10" s="329">
        <f t="shared" si="4"/>
        <v>1</v>
      </c>
      <c r="AL10" s="330">
        <f t="shared" si="4"/>
        <v>1</v>
      </c>
      <c r="AM10" s="317">
        <f t="shared" si="4"/>
        <v>1</v>
      </c>
      <c r="AN10" s="329">
        <f t="shared" si="5"/>
        <v>1</v>
      </c>
      <c r="AO10" s="330">
        <f t="shared" si="6"/>
        <v>1</v>
      </c>
      <c r="AP10" s="338">
        <f t="shared" si="17"/>
        <v>0</v>
      </c>
      <c r="AQ10" s="334">
        <f t="shared" si="7"/>
        <v>1</v>
      </c>
      <c r="AR10" s="334">
        <f t="shared" si="7"/>
        <v>1</v>
      </c>
      <c r="AS10" s="334">
        <f t="shared" si="7"/>
        <v>1</v>
      </c>
      <c r="AT10" s="335">
        <f t="shared" si="7"/>
        <v>1</v>
      </c>
      <c r="AU10" s="317">
        <f t="shared" si="18"/>
        <v>4</v>
      </c>
      <c r="AV10" s="319">
        <f t="shared" si="8"/>
        <v>3</v>
      </c>
      <c r="AW10" s="318">
        <f t="shared" si="9"/>
        <v>3</v>
      </c>
      <c r="AX10" s="319">
        <f t="shared" si="19"/>
        <v>6</v>
      </c>
      <c r="AY10" s="431"/>
      <c r="AZ10" s="431"/>
      <c r="BA10" s="431"/>
      <c r="BB10" s="431"/>
      <c r="BC10" s="431"/>
      <c r="BD10" s="431"/>
      <c r="BE10" s="431"/>
      <c r="BF10" s="431"/>
      <c r="BG10" s="431"/>
      <c r="BH10" s="431"/>
      <c r="BI10" s="431"/>
      <c r="BJ10" s="431"/>
      <c r="BK10" s="75"/>
      <c r="BL10" s="75"/>
      <c r="BM10" s="75"/>
      <c r="BN10" s="75"/>
      <c r="BO10" s="75"/>
      <c r="BP10" s="75"/>
      <c r="BQ10" s="75"/>
      <c r="BR10" s="75"/>
    </row>
    <row r="11" spans="1:70" s="320" customFormat="1" ht="16.5" thickBot="1">
      <c r="A11" s="62"/>
      <c r="B11" s="340"/>
      <c r="C11" s="341">
        <f>SUM(N11:U11)</f>
        <v>13</v>
      </c>
      <c r="D11" s="342">
        <f>SUM(F11:M11)</f>
        <v>22</v>
      </c>
      <c r="E11" s="343" t="s">
        <v>0</v>
      </c>
      <c r="F11" s="344">
        <v>3</v>
      </c>
      <c r="G11" s="345">
        <v>3</v>
      </c>
      <c r="H11" s="345">
        <v>3</v>
      </c>
      <c r="I11" s="345">
        <v>3</v>
      </c>
      <c r="J11" s="345">
        <v>3</v>
      </c>
      <c r="K11" s="346">
        <v>3</v>
      </c>
      <c r="L11" s="213">
        <v>2</v>
      </c>
      <c r="M11" s="213">
        <v>2</v>
      </c>
      <c r="N11" s="347">
        <v>2</v>
      </c>
      <c r="O11" s="348">
        <v>2</v>
      </c>
      <c r="P11" s="348">
        <v>2</v>
      </c>
      <c r="Q11" s="348">
        <v>2</v>
      </c>
      <c r="R11" s="349">
        <v>2</v>
      </c>
      <c r="S11" s="439">
        <v>1</v>
      </c>
      <c r="T11" s="348">
        <v>1</v>
      </c>
      <c r="U11" s="349">
        <v>1</v>
      </c>
      <c r="V11" s="350"/>
      <c r="W11" s="351"/>
      <c r="X11" s="351"/>
      <c r="Y11" s="351"/>
      <c r="Z11" s="351"/>
      <c r="AA11" s="351"/>
      <c r="AB11" s="351"/>
      <c r="AC11" s="352">
        <f>SUM(AC5:AC10)</f>
        <v>6</v>
      </c>
      <c r="AD11" s="353">
        <f>SUM(AD5:AD10)</f>
        <v>0</v>
      </c>
      <c r="AE11" s="444">
        <f>SUM(AE5:AE10)</f>
        <v>63</v>
      </c>
      <c r="AF11" s="444">
        <f>SUM(AF5:AF10)</f>
        <v>63</v>
      </c>
      <c r="AG11" s="62"/>
      <c r="AH11" s="257"/>
      <c r="AI11" s="475">
        <f t="shared" ref="AI11:AQ11" si="20">SUM(AI5:AI10)</f>
        <v>63</v>
      </c>
      <c r="AJ11" s="355">
        <f t="shared" si="20"/>
        <v>6</v>
      </c>
      <c r="AK11" s="355">
        <f t="shared" si="20"/>
        <v>6</v>
      </c>
      <c r="AL11" s="355">
        <f t="shared" si="20"/>
        <v>6</v>
      </c>
      <c r="AM11" s="355">
        <f t="shared" si="20"/>
        <v>6</v>
      </c>
      <c r="AN11" s="355">
        <f t="shared" si="20"/>
        <v>6</v>
      </c>
      <c r="AO11" s="355">
        <f t="shared" si="20"/>
        <v>6</v>
      </c>
      <c r="AP11" s="355">
        <f t="shared" si="20"/>
        <v>3</v>
      </c>
      <c r="AQ11" s="355">
        <f t="shared" si="20"/>
        <v>6</v>
      </c>
      <c r="AR11" s="355"/>
      <c r="AS11" s="355"/>
      <c r="AT11" s="355"/>
      <c r="AU11" s="355">
        <f>SUM(AU5:AU10)</f>
        <v>27</v>
      </c>
      <c r="AV11" s="339">
        <f t="shared" si="8"/>
        <v>18</v>
      </c>
      <c r="AW11" s="431">
        <f t="shared" si="9"/>
        <v>18</v>
      </c>
      <c r="AX11" s="319">
        <f t="shared" si="19"/>
        <v>36</v>
      </c>
      <c r="AY11" s="431"/>
      <c r="AZ11" s="431"/>
      <c r="BA11" s="431"/>
      <c r="BB11" s="431"/>
      <c r="BC11" s="431"/>
      <c r="BD11" s="431"/>
      <c r="BE11" s="431"/>
      <c r="BF11" s="431"/>
      <c r="BG11" s="431"/>
      <c r="BH11" s="431"/>
      <c r="BI11" s="431"/>
      <c r="BJ11" s="431"/>
      <c r="BK11" s="75"/>
      <c r="BL11" s="75"/>
      <c r="BM11" s="75"/>
      <c r="BN11" s="75"/>
      <c r="BO11" s="75"/>
      <c r="BP11" s="75"/>
      <c r="BQ11" s="75"/>
      <c r="BR11" s="75"/>
    </row>
    <row r="12" spans="1:70" s="320" customFormat="1" ht="16.5" hidden="1" customHeight="1">
      <c r="A12" s="62"/>
      <c r="B12" s="340"/>
      <c r="C12" s="447"/>
      <c r="D12" s="448"/>
      <c r="E12" s="343"/>
      <c r="F12" s="445">
        <f>F11</f>
        <v>3</v>
      </c>
      <c r="G12" s="445">
        <f t="shared" ref="G12:U13" si="21">G11</f>
        <v>3</v>
      </c>
      <c r="H12" s="445">
        <f t="shared" si="21"/>
        <v>3</v>
      </c>
      <c r="I12" s="445">
        <f t="shared" si="21"/>
        <v>3</v>
      </c>
      <c r="J12" s="445">
        <f>J11</f>
        <v>3</v>
      </c>
      <c r="K12" s="445">
        <f t="shared" si="21"/>
        <v>3</v>
      </c>
      <c r="L12" s="445">
        <f t="shared" si="21"/>
        <v>2</v>
      </c>
      <c r="M12" s="445">
        <f t="shared" si="21"/>
        <v>2</v>
      </c>
      <c r="N12" s="445">
        <f t="shared" si="21"/>
        <v>2</v>
      </c>
      <c r="O12" s="445">
        <f t="shared" si="21"/>
        <v>2</v>
      </c>
      <c r="P12" s="445">
        <f t="shared" si="21"/>
        <v>2</v>
      </c>
      <c r="Q12" s="445">
        <f t="shared" si="21"/>
        <v>2</v>
      </c>
      <c r="R12" s="445">
        <f t="shared" si="21"/>
        <v>2</v>
      </c>
      <c r="S12" s="445">
        <f t="shared" si="21"/>
        <v>1</v>
      </c>
      <c r="T12" s="445">
        <f t="shared" si="21"/>
        <v>1</v>
      </c>
      <c r="U12" s="445">
        <f t="shared" si="21"/>
        <v>1</v>
      </c>
      <c r="V12" s="339"/>
      <c r="W12" s="356"/>
      <c r="X12" s="356"/>
      <c r="Y12" s="356"/>
      <c r="Z12" s="356"/>
      <c r="AA12" s="356"/>
      <c r="AB12" s="356"/>
      <c r="AC12" s="356">
        <f>C11</f>
        <v>13</v>
      </c>
      <c r="AD12" s="357"/>
      <c r="AE12" s="62">
        <f>D11</f>
        <v>22</v>
      </c>
      <c r="AF12" s="62"/>
      <c r="AG12" s="62" t="e">
        <f>#REF!</f>
        <v>#REF!</v>
      </c>
      <c r="AH12" s="257"/>
      <c r="AI12" s="431"/>
      <c r="AJ12" s="258"/>
      <c r="AK12" s="258"/>
      <c r="AL12" s="258"/>
      <c r="AM12" s="258"/>
      <c r="AN12" s="258"/>
      <c r="AO12" s="431"/>
      <c r="AP12" s="431"/>
      <c r="AQ12" s="431"/>
      <c r="AR12" s="431"/>
      <c r="AS12" s="431"/>
      <c r="AT12" s="431"/>
      <c r="AU12" s="431"/>
      <c r="AV12" s="339">
        <f t="shared" si="8"/>
        <v>0</v>
      </c>
      <c r="AW12" s="431">
        <f t="shared" si="9"/>
        <v>0</v>
      </c>
      <c r="AX12" s="431" t="e">
        <f>IF(#REF!=0,IF(AW12=1,1,0),0)</f>
        <v>#REF!</v>
      </c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75"/>
      <c r="BL12" s="75"/>
      <c r="BM12" s="75"/>
      <c r="BN12" s="75"/>
      <c r="BO12" s="75"/>
      <c r="BP12" s="75"/>
      <c r="BQ12" s="75"/>
      <c r="BR12" s="75"/>
    </row>
    <row r="13" spans="1:70" s="320" customFormat="1" ht="15.75" hidden="1" customHeight="1">
      <c r="A13" s="62"/>
      <c r="D13" s="358"/>
      <c r="E13" s="359"/>
      <c r="F13" s="356">
        <f>F12</f>
        <v>3</v>
      </c>
      <c r="G13" s="356">
        <f t="shared" si="21"/>
        <v>3</v>
      </c>
      <c r="H13" s="356">
        <f t="shared" si="21"/>
        <v>3</v>
      </c>
      <c r="I13" s="356">
        <f t="shared" si="21"/>
        <v>3</v>
      </c>
      <c r="J13" s="356">
        <f>J12</f>
        <v>3</v>
      </c>
      <c r="K13" s="356">
        <f t="shared" si="21"/>
        <v>3</v>
      </c>
      <c r="L13" s="356">
        <f t="shared" si="21"/>
        <v>2</v>
      </c>
      <c r="M13" s="356">
        <f t="shared" si="21"/>
        <v>2</v>
      </c>
      <c r="N13" s="356">
        <f t="shared" si="21"/>
        <v>2</v>
      </c>
      <c r="O13" s="356">
        <f t="shared" si="21"/>
        <v>2</v>
      </c>
      <c r="P13" s="356">
        <f t="shared" si="21"/>
        <v>2</v>
      </c>
      <c r="Q13" s="356">
        <f>Q12</f>
        <v>2</v>
      </c>
      <c r="R13" s="356">
        <f t="shared" si="21"/>
        <v>2</v>
      </c>
      <c r="S13" s="356">
        <f t="shared" si="21"/>
        <v>1</v>
      </c>
      <c r="T13" s="356">
        <f t="shared" si="21"/>
        <v>1</v>
      </c>
      <c r="U13" s="356">
        <f t="shared" si="21"/>
        <v>1</v>
      </c>
      <c r="V13" s="339"/>
      <c r="W13" s="356"/>
      <c r="X13" s="356"/>
      <c r="Y13" s="356"/>
      <c r="Z13" s="356"/>
      <c r="AA13" s="356"/>
      <c r="AB13" s="356"/>
      <c r="AC13" s="356">
        <f>AC12</f>
        <v>13</v>
      </c>
      <c r="AD13" s="357"/>
      <c r="AE13" s="62">
        <f>AE12</f>
        <v>22</v>
      </c>
      <c r="AF13" s="62"/>
      <c r="AG13" s="62">
        <f>AG11</f>
        <v>0</v>
      </c>
      <c r="AH13" s="257"/>
      <c r="AI13" s="431"/>
      <c r="AJ13" s="258"/>
      <c r="AK13" s="258"/>
      <c r="AL13" s="258"/>
      <c r="AM13" s="258"/>
      <c r="AN13" s="258"/>
      <c r="AO13" s="257"/>
      <c r="AP13" s="257"/>
      <c r="AQ13" s="431"/>
      <c r="AR13" s="431"/>
      <c r="AS13" s="431"/>
      <c r="AT13" s="431"/>
      <c r="AU13" s="431"/>
      <c r="AV13" s="339">
        <f t="shared" si="8"/>
        <v>0</v>
      </c>
      <c r="AW13" s="431">
        <f t="shared" si="9"/>
        <v>0</v>
      </c>
      <c r="AX13" s="431" t="e">
        <f>IF(#REF!=0,IF(AW13=1,1,0),0)</f>
        <v>#REF!</v>
      </c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75"/>
      <c r="BL13" s="75"/>
      <c r="BM13" s="75"/>
      <c r="BN13" s="75"/>
      <c r="BO13" s="75"/>
      <c r="BP13" s="75"/>
      <c r="BQ13" s="75"/>
      <c r="BR13" s="75"/>
    </row>
    <row r="14" spans="1:70" s="320" customFormat="1" ht="15.75" hidden="1" customHeight="1">
      <c r="A14" s="62"/>
      <c r="D14" s="358"/>
      <c r="E14" s="360"/>
      <c r="F14" s="356">
        <f t="shared" ref="F14:U27" si="22">F13</f>
        <v>3</v>
      </c>
      <c r="G14" s="356">
        <f t="shared" si="22"/>
        <v>3</v>
      </c>
      <c r="H14" s="356">
        <f t="shared" si="22"/>
        <v>3</v>
      </c>
      <c r="I14" s="356">
        <f t="shared" si="22"/>
        <v>3</v>
      </c>
      <c r="J14" s="356">
        <f t="shared" si="22"/>
        <v>3</v>
      </c>
      <c r="K14" s="356">
        <f t="shared" si="22"/>
        <v>3</v>
      </c>
      <c r="L14" s="356">
        <f t="shared" si="22"/>
        <v>2</v>
      </c>
      <c r="M14" s="356">
        <f t="shared" si="22"/>
        <v>2</v>
      </c>
      <c r="N14" s="356">
        <f t="shared" si="22"/>
        <v>2</v>
      </c>
      <c r="O14" s="356">
        <f t="shared" si="22"/>
        <v>2</v>
      </c>
      <c r="P14" s="356">
        <f t="shared" si="22"/>
        <v>2</v>
      </c>
      <c r="Q14" s="356">
        <f t="shared" si="22"/>
        <v>2</v>
      </c>
      <c r="R14" s="356">
        <f t="shared" si="22"/>
        <v>2</v>
      </c>
      <c r="S14" s="356">
        <f t="shared" si="22"/>
        <v>1</v>
      </c>
      <c r="T14" s="356">
        <f t="shared" si="22"/>
        <v>1</v>
      </c>
      <c r="U14" s="356">
        <f t="shared" si="22"/>
        <v>1</v>
      </c>
      <c r="V14" s="339"/>
      <c r="W14" s="356"/>
      <c r="X14" s="356"/>
      <c r="Y14" s="356"/>
      <c r="Z14" s="356"/>
      <c r="AA14" s="356"/>
      <c r="AB14" s="356"/>
      <c r="AC14" s="356">
        <f t="shared" ref="AC14:AC27" si="23">AC13</f>
        <v>13</v>
      </c>
      <c r="AD14" s="357"/>
      <c r="AE14" s="62">
        <f t="shared" ref="AE14:AE27" si="24">AE13</f>
        <v>22</v>
      </c>
      <c r="AF14" s="62"/>
      <c r="AG14" s="62">
        <f t="shared" si="15"/>
        <v>0</v>
      </c>
      <c r="AH14" s="257"/>
      <c r="AI14" s="431"/>
      <c r="AJ14" s="258"/>
      <c r="AK14" s="258"/>
      <c r="AL14" s="258"/>
      <c r="AM14" s="258"/>
      <c r="AN14" s="257"/>
      <c r="AO14" s="257"/>
      <c r="AP14" s="257"/>
      <c r="AQ14" s="431"/>
      <c r="AR14" s="431"/>
      <c r="AS14" s="431"/>
      <c r="AT14" s="431"/>
      <c r="AU14" s="431"/>
      <c r="AV14" s="339">
        <f t="shared" si="8"/>
        <v>0</v>
      </c>
      <c r="AW14" s="431">
        <f t="shared" si="9"/>
        <v>0</v>
      </c>
      <c r="AX14" s="431" t="e">
        <f>IF(#REF!=0,IF(AW14=1,1,0),0)</f>
        <v>#REF!</v>
      </c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75"/>
      <c r="BL14" s="75"/>
      <c r="BM14" s="75"/>
      <c r="BN14" s="75"/>
      <c r="BO14" s="75"/>
      <c r="BP14" s="75"/>
      <c r="BQ14" s="75"/>
      <c r="BR14" s="75"/>
    </row>
    <row r="15" spans="1:70" s="320" customFormat="1" ht="15.75" hidden="1" customHeight="1">
      <c r="A15" s="62"/>
      <c r="D15" s="358"/>
      <c r="E15" s="360"/>
      <c r="F15" s="356">
        <f t="shared" si="22"/>
        <v>3</v>
      </c>
      <c r="G15" s="356">
        <f t="shared" si="22"/>
        <v>3</v>
      </c>
      <c r="H15" s="356">
        <f t="shared" si="22"/>
        <v>3</v>
      </c>
      <c r="I15" s="356">
        <f t="shared" si="22"/>
        <v>3</v>
      </c>
      <c r="J15" s="356">
        <f t="shared" si="22"/>
        <v>3</v>
      </c>
      <c r="K15" s="356">
        <f t="shared" si="22"/>
        <v>3</v>
      </c>
      <c r="L15" s="356">
        <f t="shared" si="22"/>
        <v>2</v>
      </c>
      <c r="M15" s="356">
        <f t="shared" si="22"/>
        <v>2</v>
      </c>
      <c r="N15" s="356">
        <f t="shared" si="22"/>
        <v>2</v>
      </c>
      <c r="O15" s="356">
        <f t="shared" si="22"/>
        <v>2</v>
      </c>
      <c r="P15" s="356">
        <f t="shared" si="22"/>
        <v>2</v>
      </c>
      <c r="Q15" s="356">
        <f t="shared" si="22"/>
        <v>2</v>
      </c>
      <c r="R15" s="356">
        <f t="shared" si="22"/>
        <v>2</v>
      </c>
      <c r="S15" s="356">
        <f t="shared" si="22"/>
        <v>1</v>
      </c>
      <c r="T15" s="356">
        <f t="shared" si="22"/>
        <v>1</v>
      </c>
      <c r="U15" s="356">
        <f t="shared" si="22"/>
        <v>1</v>
      </c>
      <c r="V15" s="339"/>
      <c r="W15" s="356"/>
      <c r="X15" s="356"/>
      <c r="Y15" s="356"/>
      <c r="Z15" s="356"/>
      <c r="AA15" s="356"/>
      <c r="AB15" s="356"/>
      <c r="AC15" s="356">
        <f t="shared" si="23"/>
        <v>13</v>
      </c>
      <c r="AD15" s="357"/>
      <c r="AE15" s="62">
        <f t="shared" si="24"/>
        <v>22</v>
      </c>
      <c r="AF15" s="62"/>
      <c r="AG15" s="62">
        <f t="shared" si="15"/>
        <v>0</v>
      </c>
      <c r="AH15" s="257"/>
      <c r="AI15" s="431"/>
      <c r="AJ15" s="258"/>
      <c r="AK15" s="258"/>
      <c r="AL15" s="258"/>
      <c r="AM15" s="258"/>
      <c r="AN15" s="258"/>
      <c r="AO15" s="257"/>
      <c r="AP15" s="257"/>
      <c r="AQ15" s="431"/>
      <c r="AR15" s="431"/>
      <c r="AS15" s="431"/>
      <c r="AT15" s="431"/>
      <c r="AU15" s="431"/>
      <c r="AV15" s="339">
        <f t="shared" si="8"/>
        <v>0</v>
      </c>
      <c r="AW15" s="431">
        <f t="shared" si="9"/>
        <v>0</v>
      </c>
      <c r="AX15" s="431" t="e">
        <f>IF(#REF!=0,IF(AW15=1,1,0),0)</f>
        <v>#REF!</v>
      </c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75"/>
      <c r="BL15" s="75"/>
      <c r="BM15" s="75"/>
      <c r="BN15" s="75"/>
      <c r="BO15" s="75"/>
      <c r="BP15" s="75"/>
      <c r="BQ15" s="75"/>
      <c r="BR15" s="75"/>
    </row>
    <row r="16" spans="1:70" s="320" customFormat="1" ht="15.75" hidden="1" customHeight="1">
      <c r="A16" s="62"/>
      <c r="D16" s="358"/>
      <c r="E16" s="360"/>
      <c r="F16" s="356">
        <f t="shared" si="22"/>
        <v>3</v>
      </c>
      <c r="G16" s="356">
        <f t="shared" si="22"/>
        <v>3</v>
      </c>
      <c r="H16" s="356">
        <f t="shared" si="22"/>
        <v>3</v>
      </c>
      <c r="I16" s="356">
        <f t="shared" si="22"/>
        <v>3</v>
      </c>
      <c r="J16" s="356">
        <f t="shared" si="22"/>
        <v>3</v>
      </c>
      <c r="K16" s="356">
        <f t="shared" si="22"/>
        <v>3</v>
      </c>
      <c r="L16" s="356">
        <f t="shared" si="22"/>
        <v>2</v>
      </c>
      <c r="M16" s="356">
        <f t="shared" si="22"/>
        <v>2</v>
      </c>
      <c r="N16" s="356">
        <f t="shared" si="22"/>
        <v>2</v>
      </c>
      <c r="O16" s="356">
        <f t="shared" si="22"/>
        <v>2</v>
      </c>
      <c r="P16" s="356">
        <f t="shared" si="22"/>
        <v>2</v>
      </c>
      <c r="Q16" s="356">
        <f t="shared" si="22"/>
        <v>2</v>
      </c>
      <c r="R16" s="356">
        <f t="shared" si="22"/>
        <v>2</v>
      </c>
      <c r="S16" s="356">
        <f t="shared" si="22"/>
        <v>1</v>
      </c>
      <c r="T16" s="356">
        <f t="shared" si="22"/>
        <v>1</v>
      </c>
      <c r="U16" s="356">
        <f t="shared" si="22"/>
        <v>1</v>
      </c>
      <c r="V16" s="339"/>
      <c r="W16" s="356"/>
      <c r="X16" s="356"/>
      <c r="Y16" s="356"/>
      <c r="Z16" s="356"/>
      <c r="AA16" s="356"/>
      <c r="AB16" s="356"/>
      <c r="AC16" s="356">
        <f t="shared" si="23"/>
        <v>13</v>
      </c>
      <c r="AD16" s="357"/>
      <c r="AE16" s="62">
        <f t="shared" si="24"/>
        <v>22</v>
      </c>
      <c r="AF16" s="62"/>
      <c r="AG16" s="62">
        <f t="shared" si="15"/>
        <v>0</v>
      </c>
      <c r="AH16" s="257"/>
      <c r="AI16" s="431"/>
      <c r="AJ16" s="258"/>
      <c r="AK16" s="258"/>
      <c r="AL16" s="258"/>
      <c r="AM16" s="258"/>
      <c r="AN16" s="258"/>
      <c r="AO16" s="257"/>
      <c r="AP16" s="257"/>
      <c r="AQ16" s="431"/>
      <c r="AR16" s="431"/>
      <c r="AS16" s="431"/>
      <c r="AT16" s="431"/>
      <c r="AU16" s="431"/>
      <c r="AV16" s="339">
        <f t="shared" si="8"/>
        <v>0</v>
      </c>
      <c r="AW16" s="431">
        <f t="shared" si="9"/>
        <v>0</v>
      </c>
      <c r="AX16" s="431" t="e">
        <f>IF(#REF!=0,IF(AW16=1,1,0),0)</f>
        <v>#REF!</v>
      </c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75"/>
      <c r="BL16" s="75"/>
      <c r="BM16" s="75"/>
      <c r="BN16" s="75"/>
      <c r="BO16" s="75"/>
      <c r="BP16" s="75"/>
      <c r="BQ16" s="75"/>
      <c r="BR16" s="75"/>
    </row>
    <row r="17" spans="1:70" s="320" customFormat="1" ht="15.75" hidden="1" customHeight="1">
      <c r="A17" s="62"/>
      <c r="D17" s="358"/>
      <c r="E17" s="360"/>
      <c r="F17" s="356">
        <f t="shared" si="22"/>
        <v>3</v>
      </c>
      <c r="G17" s="356">
        <f t="shared" si="22"/>
        <v>3</v>
      </c>
      <c r="H17" s="356">
        <f t="shared" si="22"/>
        <v>3</v>
      </c>
      <c r="I17" s="356">
        <f t="shared" si="22"/>
        <v>3</v>
      </c>
      <c r="J17" s="356">
        <f t="shared" si="22"/>
        <v>3</v>
      </c>
      <c r="K17" s="356">
        <f t="shared" si="22"/>
        <v>3</v>
      </c>
      <c r="L17" s="356">
        <f t="shared" si="22"/>
        <v>2</v>
      </c>
      <c r="M17" s="356">
        <f t="shared" si="22"/>
        <v>2</v>
      </c>
      <c r="N17" s="356">
        <f t="shared" si="22"/>
        <v>2</v>
      </c>
      <c r="O17" s="356">
        <f t="shared" si="22"/>
        <v>2</v>
      </c>
      <c r="P17" s="356">
        <f t="shared" si="22"/>
        <v>2</v>
      </c>
      <c r="Q17" s="356">
        <f t="shared" si="22"/>
        <v>2</v>
      </c>
      <c r="R17" s="356">
        <f t="shared" si="22"/>
        <v>2</v>
      </c>
      <c r="S17" s="356">
        <f t="shared" si="22"/>
        <v>1</v>
      </c>
      <c r="T17" s="356">
        <f t="shared" si="22"/>
        <v>1</v>
      </c>
      <c r="U17" s="356">
        <f t="shared" si="22"/>
        <v>1</v>
      </c>
      <c r="V17" s="339"/>
      <c r="W17" s="356"/>
      <c r="X17" s="356"/>
      <c r="Y17" s="356"/>
      <c r="Z17" s="356"/>
      <c r="AA17" s="356"/>
      <c r="AB17" s="356"/>
      <c r="AC17" s="356">
        <f t="shared" si="23"/>
        <v>13</v>
      </c>
      <c r="AD17" s="357"/>
      <c r="AE17" s="62">
        <f t="shared" si="24"/>
        <v>22</v>
      </c>
      <c r="AF17" s="62"/>
      <c r="AG17" s="62">
        <f t="shared" si="15"/>
        <v>0</v>
      </c>
      <c r="AH17" s="257"/>
      <c r="AI17" s="431"/>
      <c r="AJ17" s="258"/>
      <c r="AK17" s="258"/>
      <c r="AL17" s="258"/>
      <c r="AM17" s="258"/>
      <c r="AN17" s="258"/>
      <c r="AO17" s="257"/>
      <c r="AP17" s="257"/>
      <c r="AQ17" s="431"/>
      <c r="AR17" s="431"/>
      <c r="AS17" s="431"/>
      <c r="AT17" s="431"/>
      <c r="AU17" s="431"/>
      <c r="AV17" s="339">
        <f t="shared" si="8"/>
        <v>0</v>
      </c>
      <c r="AW17" s="431">
        <f t="shared" si="9"/>
        <v>0</v>
      </c>
      <c r="AX17" s="431" t="e">
        <f>IF(#REF!=0,IF(AW17=1,1,0),0)</f>
        <v>#REF!</v>
      </c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75"/>
      <c r="BL17" s="75"/>
      <c r="BM17" s="75"/>
      <c r="BN17" s="75"/>
      <c r="BO17" s="75"/>
      <c r="BP17" s="75"/>
      <c r="BQ17" s="75"/>
      <c r="BR17" s="75"/>
    </row>
    <row r="18" spans="1:70" s="320" customFormat="1" ht="15.75" hidden="1" customHeight="1">
      <c r="A18" s="62"/>
      <c r="D18" s="358"/>
      <c r="E18" s="360"/>
      <c r="F18" s="356">
        <f t="shared" si="22"/>
        <v>3</v>
      </c>
      <c r="G18" s="356">
        <f t="shared" si="22"/>
        <v>3</v>
      </c>
      <c r="H18" s="356">
        <f t="shared" si="22"/>
        <v>3</v>
      </c>
      <c r="I18" s="356">
        <f t="shared" si="22"/>
        <v>3</v>
      </c>
      <c r="J18" s="356">
        <f t="shared" si="22"/>
        <v>3</v>
      </c>
      <c r="K18" s="356">
        <f t="shared" si="22"/>
        <v>3</v>
      </c>
      <c r="L18" s="356">
        <f t="shared" si="22"/>
        <v>2</v>
      </c>
      <c r="M18" s="356">
        <f t="shared" si="22"/>
        <v>2</v>
      </c>
      <c r="N18" s="356">
        <f t="shared" si="22"/>
        <v>2</v>
      </c>
      <c r="O18" s="356">
        <f t="shared" si="22"/>
        <v>2</v>
      </c>
      <c r="P18" s="356">
        <f t="shared" si="22"/>
        <v>2</v>
      </c>
      <c r="Q18" s="356">
        <f t="shared" si="22"/>
        <v>2</v>
      </c>
      <c r="R18" s="356">
        <f t="shared" si="22"/>
        <v>2</v>
      </c>
      <c r="S18" s="356">
        <f t="shared" si="22"/>
        <v>1</v>
      </c>
      <c r="T18" s="356">
        <f t="shared" si="22"/>
        <v>1</v>
      </c>
      <c r="U18" s="356">
        <f t="shared" si="22"/>
        <v>1</v>
      </c>
      <c r="V18" s="339"/>
      <c r="W18" s="356"/>
      <c r="X18" s="356"/>
      <c r="Y18" s="356"/>
      <c r="Z18" s="356"/>
      <c r="AA18" s="356"/>
      <c r="AB18" s="356"/>
      <c r="AC18" s="356">
        <f t="shared" si="23"/>
        <v>13</v>
      </c>
      <c r="AD18" s="357"/>
      <c r="AE18" s="62">
        <f t="shared" si="24"/>
        <v>22</v>
      </c>
      <c r="AF18" s="62"/>
      <c r="AG18" s="62">
        <f t="shared" si="15"/>
        <v>0</v>
      </c>
      <c r="AH18" s="257"/>
      <c r="AI18" s="431"/>
      <c r="AJ18" s="258"/>
      <c r="AK18" s="258"/>
      <c r="AL18" s="258"/>
      <c r="AM18" s="258"/>
      <c r="AN18" s="258"/>
      <c r="AO18" s="257"/>
      <c r="AP18" s="257"/>
      <c r="AQ18" s="431"/>
      <c r="AR18" s="431"/>
      <c r="AS18" s="431"/>
      <c r="AT18" s="431"/>
      <c r="AU18" s="431"/>
      <c r="AV18" s="339">
        <f t="shared" si="8"/>
        <v>0</v>
      </c>
      <c r="AW18" s="431">
        <f t="shared" si="9"/>
        <v>0</v>
      </c>
      <c r="AX18" s="431" t="e">
        <f>IF(#REF!=0,IF(AW18=1,1,0),0)</f>
        <v>#REF!</v>
      </c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75"/>
      <c r="BL18" s="75"/>
      <c r="BM18" s="75"/>
      <c r="BN18" s="75"/>
      <c r="BO18" s="75"/>
      <c r="BP18" s="75"/>
      <c r="BQ18" s="75"/>
      <c r="BR18" s="75"/>
    </row>
    <row r="19" spans="1:70" s="320" customFormat="1" ht="15.75" hidden="1" customHeight="1">
      <c r="A19" s="62"/>
      <c r="D19" s="358"/>
      <c r="E19" s="360"/>
      <c r="F19" s="356">
        <f t="shared" si="22"/>
        <v>3</v>
      </c>
      <c r="G19" s="356">
        <f t="shared" si="22"/>
        <v>3</v>
      </c>
      <c r="H19" s="356">
        <f t="shared" si="22"/>
        <v>3</v>
      </c>
      <c r="I19" s="356">
        <f t="shared" si="22"/>
        <v>3</v>
      </c>
      <c r="J19" s="356">
        <f t="shared" si="22"/>
        <v>3</v>
      </c>
      <c r="K19" s="356">
        <f t="shared" si="22"/>
        <v>3</v>
      </c>
      <c r="L19" s="356">
        <f t="shared" si="22"/>
        <v>2</v>
      </c>
      <c r="M19" s="356">
        <f t="shared" si="22"/>
        <v>2</v>
      </c>
      <c r="N19" s="356">
        <f t="shared" si="22"/>
        <v>2</v>
      </c>
      <c r="O19" s="356">
        <f t="shared" si="22"/>
        <v>2</v>
      </c>
      <c r="P19" s="356">
        <f t="shared" si="22"/>
        <v>2</v>
      </c>
      <c r="Q19" s="356">
        <f t="shared" si="22"/>
        <v>2</v>
      </c>
      <c r="R19" s="356">
        <f t="shared" si="22"/>
        <v>2</v>
      </c>
      <c r="S19" s="356">
        <f t="shared" si="22"/>
        <v>1</v>
      </c>
      <c r="T19" s="356">
        <f t="shared" si="22"/>
        <v>1</v>
      </c>
      <c r="U19" s="356">
        <f t="shared" si="22"/>
        <v>1</v>
      </c>
      <c r="V19" s="339"/>
      <c r="W19" s="356"/>
      <c r="X19" s="356"/>
      <c r="Y19" s="356"/>
      <c r="Z19" s="356"/>
      <c r="AA19" s="356"/>
      <c r="AB19" s="356"/>
      <c r="AC19" s="356">
        <f t="shared" si="23"/>
        <v>13</v>
      </c>
      <c r="AD19" s="357"/>
      <c r="AE19" s="62">
        <f t="shared" si="24"/>
        <v>22</v>
      </c>
      <c r="AF19" s="62"/>
      <c r="AG19" s="62">
        <f t="shared" si="15"/>
        <v>0</v>
      </c>
      <c r="AH19" s="257"/>
      <c r="AI19" s="431"/>
      <c r="AJ19" s="258"/>
      <c r="AK19" s="258"/>
      <c r="AL19" s="258"/>
      <c r="AM19" s="258"/>
      <c r="AN19" s="258"/>
      <c r="AO19" s="257"/>
      <c r="AP19" s="257"/>
      <c r="AQ19" s="431"/>
      <c r="AR19" s="431"/>
      <c r="AS19" s="431"/>
      <c r="AT19" s="431"/>
      <c r="AU19" s="431"/>
      <c r="AV19" s="339">
        <f t="shared" si="8"/>
        <v>0</v>
      </c>
      <c r="AW19" s="431">
        <f t="shared" si="9"/>
        <v>0</v>
      </c>
      <c r="AX19" s="431" t="e">
        <f>IF(#REF!=0,IF(AW19=1,1,0),0)</f>
        <v>#REF!</v>
      </c>
      <c r="AY19" s="431"/>
      <c r="AZ19" s="431"/>
      <c r="BA19" s="431"/>
      <c r="BB19" s="431"/>
      <c r="BC19" s="431"/>
      <c r="BD19" s="431"/>
      <c r="BE19" s="431"/>
      <c r="BF19" s="431"/>
      <c r="BG19" s="431"/>
      <c r="BH19" s="431"/>
      <c r="BI19" s="431"/>
      <c r="BJ19" s="431"/>
      <c r="BK19" s="75"/>
      <c r="BL19" s="75"/>
      <c r="BM19" s="75"/>
      <c r="BN19" s="75"/>
      <c r="BO19" s="75"/>
      <c r="BP19" s="75"/>
      <c r="BQ19" s="75"/>
      <c r="BR19" s="75"/>
    </row>
    <row r="20" spans="1:70" s="320" customFormat="1" ht="15.75" hidden="1" customHeight="1">
      <c r="A20" s="62"/>
      <c r="D20" s="358"/>
      <c r="E20" s="360"/>
      <c r="F20" s="356">
        <f t="shared" si="22"/>
        <v>3</v>
      </c>
      <c r="G20" s="356">
        <f t="shared" si="22"/>
        <v>3</v>
      </c>
      <c r="H20" s="356">
        <f t="shared" si="22"/>
        <v>3</v>
      </c>
      <c r="I20" s="356">
        <f t="shared" si="22"/>
        <v>3</v>
      </c>
      <c r="J20" s="356">
        <f t="shared" si="22"/>
        <v>3</v>
      </c>
      <c r="K20" s="356">
        <f t="shared" si="22"/>
        <v>3</v>
      </c>
      <c r="L20" s="356">
        <f t="shared" si="22"/>
        <v>2</v>
      </c>
      <c r="M20" s="356">
        <f t="shared" si="22"/>
        <v>2</v>
      </c>
      <c r="N20" s="356">
        <f t="shared" si="22"/>
        <v>2</v>
      </c>
      <c r="O20" s="356">
        <f t="shared" si="22"/>
        <v>2</v>
      </c>
      <c r="P20" s="356">
        <f t="shared" si="22"/>
        <v>2</v>
      </c>
      <c r="Q20" s="356">
        <f t="shared" si="22"/>
        <v>2</v>
      </c>
      <c r="R20" s="356">
        <f t="shared" si="22"/>
        <v>2</v>
      </c>
      <c r="S20" s="356">
        <f t="shared" si="22"/>
        <v>1</v>
      </c>
      <c r="T20" s="356">
        <f t="shared" si="22"/>
        <v>1</v>
      </c>
      <c r="U20" s="356">
        <f t="shared" si="22"/>
        <v>1</v>
      </c>
      <c r="V20" s="339"/>
      <c r="W20" s="356"/>
      <c r="X20" s="356"/>
      <c r="Y20" s="356"/>
      <c r="Z20" s="356"/>
      <c r="AA20" s="356"/>
      <c r="AB20" s="356"/>
      <c r="AC20" s="356">
        <f t="shared" si="23"/>
        <v>13</v>
      </c>
      <c r="AD20" s="357"/>
      <c r="AE20" s="62">
        <f t="shared" si="24"/>
        <v>22</v>
      </c>
      <c r="AF20" s="62"/>
      <c r="AG20" s="62">
        <f t="shared" si="15"/>
        <v>0</v>
      </c>
      <c r="AH20" s="257"/>
      <c r="AI20" s="431"/>
      <c r="AJ20" s="258"/>
      <c r="AK20" s="258"/>
      <c r="AL20" s="258"/>
      <c r="AM20" s="258"/>
      <c r="AN20" s="258"/>
      <c r="AO20" s="257"/>
      <c r="AP20" s="257"/>
      <c r="AQ20" s="431"/>
      <c r="AR20" s="431"/>
      <c r="AS20" s="431"/>
      <c r="AT20" s="431"/>
      <c r="AU20" s="431"/>
      <c r="AV20" s="339">
        <f t="shared" si="8"/>
        <v>0</v>
      </c>
      <c r="AW20" s="431">
        <f t="shared" si="9"/>
        <v>0</v>
      </c>
      <c r="AX20" s="431" t="e">
        <f>IF(#REF!=0,IF(AW20=1,1,0),0)</f>
        <v>#REF!</v>
      </c>
      <c r="AY20" s="431"/>
      <c r="AZ20" s="431"/>
      <c r="BA20" s="431"/>
      <c r="BB20" s="431"/>
      <c r="BC20" s="431"/>
      <c r="BD20" s="431"/>
      <c r="BE20" s="431"/>
      <c r="BF20" s="431"/>
      <c r="BG20" s="431"/>
      <c r="BH20" s="431"/>
      <c r="BI20" s="431"/>
      <c r="BJ20" s="431"/>
      <c r="BK20" s="75"/>
      <c r="BL20" s="75"/>
      <c r="BM20" s="75"/>
      <c r="BN20" s="75"/>
      <c r="BO20" s="75"/>
      <c r="BP20" s="75"/>
      <c r="BQ20" s="75"/>
      <c r="BR20" s="75"/>
    </row>
    <row r="21" spans="1:70" s="320" customFormat="1" ht="15.75" hidden="1" customHeight="1">
      <c r="A21" s="62"/>
      <c r="D21" s="358"/>
      <c r="E21" s="360"/>
      <c r="F21" s="356">
        <f t="shared" si="22"/>
        <v>3</v>
      </c>
      <c r="G21" s="356">
        <f t="shared" si="22"/>
        <v>3</v>
      </c>
      <c r="H21" s="356">
        <f t="shared" si="22"/>
        <v>3</v>
      </c>
      <c r="I21" s="356">
        <f t="shared" si="22"/>
        <v>3</v>
      </c>
      <c r="J21" s="356">
        <f t="shared" si="22"/>
        <v>3</v>
      </c>
      <c r="K21" s="356">
        <f t="shared" si="22"/>
        <v>3</v>
      </c>
      <c r="L21" s="356">
        <f t="shared" si="22"/>
        <v>2</v>
      </c>
      <c r="M21" s="356">
        <f t="shared" si="22"/>
        <v>2</v>
      </c>
      <c r="N21" s="356">
        <f t="shared" si="22"/>
        <v>2</v>
      </c>
      <c r="O21" s="356">
        <f t="shared" si="22"/>
        <v>2</v>
      </c>
      <c r="P21" s="356">
        <f t="shared" si="22"/>
        <v>2</v>
      </c>
      <c r="Q21" s="356">
        <f t="shared" si="22"/>
        <v>2</v>
      </c>
      <c r="R21" s="356">
        <f t="shared" si="22"/>
        <v>2</v>
      </c>
      <c r="S21" s="356">
        <f t="shared" si="22"/>
        <v>1</v>
      </c>
      <c r="T21" s="356">
        <f t="shared" si="22"/>
        <v>1</v>
      </c>
      <c r="U21" s="356">
        <f t="shared" si="22"/>
        <v>1</v>
      </c>
      <c r="V21" s="339"/>
      <c r="W21" s="356"/>
      <c r="X21" s="356"/>
      <c r="Y21" s="356"/>
      <c r="Z21" s="356"/>
      <c r="AA21" s="356"/>
      <c r="AB21" s="356"/>
      <c r="AC21" s="356">
        <f t="shared" si="23"/>
        <v>13</v>
      </c>
      <c r="AD21" s="357"/>
      <c r="AE21" s="62">
        <f t="shared" si="24"/>
        <v>22</v>
      </c>
      <c r="AF21" s="62"/>
      <c r="AG21" s="62">
        <f t="shared" si="15"/>
        <v>0</v>
      </c>
      <c r="AH21" s="257"/>
      <c r="AI21" s="431"/>
      <c r="AJ21" s="258"/>
      <c r="AK21" s="258"/>
      <c r="AL21" s="258"/>
      <c r="AM21" s="258"/>
      <c r="AN21" s="258"/>
      <c r="AO21" s="257"/>
      <c r="AP21" s="257"/>
      <c r="AQ21" s="431"/>
      <c r="AR21" s="431"/>
      <c r="AS21" s="431"/>
      <c r="AT21" s="431"/>
      <c r="AU21" s="431"/>
      <c r="AV21" s="339">
        <f t="shared" si="8"/>
        <v>0</v>
      </c>
      <c r="AW21" s="431">
        <f t="shared" si="9"/>
        <v>0</v>
      </c>
      <c r="AX21" s="431" t="e">
        <f>IF(#REF!=0,IF(AW21=1,1,0),0)</f>
        <v>#REF!</v>
      </c>
      <c r="AY21" s="431"/>
      <c r="AZ21" s="431"/>
      <c r="BA21" s="431"/>
      <c r="BB21" s="431"/>
      <c r="BC21" s="431"/>
      <c r="BD21" s="431"/>
      <c r="BE21" s="431"/>
      <c r="BF21" s="431"/>
      <c r="BG21" s="431"/>
      <c r="BH21" s="431"/>
      <c r="BI21" s="431"/>
      <c r="BJ21" s="431"/>
      <c r="BK21" s="75"/>
      <c r="BL21" s="75"/>
      <c r="BM21" s="75"/>
      <c r="BN21" s="75"/>
      <c r="BO21" s="75"/>
      <c r="BP21" s="75"/>
      <c r="BQ21" s="75"/>
      <c r="BR21" s="75"/>
    </row>
    <row r="22" spans="1:70" s="320" customFormat="1" ht="15.75" hidden="1" customHeight="1">
      <c r="A22" s="62"/>
      <c r="D22" s="358"/>
      <c r="E22" s="360"/>
      <c r="F22" s="356">
        <f t="shared" si="22"/>
        <v>3</v>
      </c>
      <c r="G22" s="356">
        <f t="shared" si="22"/>
        <v>3</v>
      </c>
      <c r="H22" s="356">
        <f t="shared" si="22"/>
        <v>3</v>
      </c>
      <c r="I22" s="356">
        <f t="shared" si="22"/>
        <v>3</v>
      </c>
      <c r="J22" s="356">
        <f t="shared" si="22"/>
        <v>3</v>
      </c>
      <c r="K22" s="356">
        <f t="shared" si="22"/>
        <v>3</v>
      </c>
      <c r="L22" s="356">
        <f t="shared" si="22"/>
        <v>2</v>
      </c>
      <c r="M22" s="356">
        <f t="shared" si="22"/>
        <v>2</v>
      </c>
      <c r="N22" s="356">
        <f t="shared" si="22"/>
        <v>2</v>
      </c>
      <c r="O22" s="356">
        <f t="shared" si="22"/>
        <v>2</v>
      </c>
      <c r="P22" s="356">
        <f t="shared" si="22"/>
        <v>2</v>
      </c>
      <c r="Q22" s="356">
        <f t="shared" si="22"/>
        <v>2</v>
      </c>
      <c r="R22" s="356">
        <f t="shared" si="22"/>
        <v>2</v>
      </c>
      <c r="S22" s="356">
        <f t="shared" si="22"/>
        <v>1</v>
      </c>
      <c r="T22" s="356">
        <f t="shared" si="22"/>
        <v>1</v>
      </c>
      <c r="U22" s="356">
        <f t="shared" si="22"/>
        <v>1</v>
      </c>
      <c r="V22" s="339"/>
      <c r="W22" s="356"/>
      <c r="X22" s="356"/>
      <c r="Y22" s="356"/>
      <c r="Z22" s="356"/>
      <c r="AA22" s="356"/>
      <c r="AB22" s="356"/>
      <c r="AC22" s="356">
        <f t="shared" si="23"/>
        <v>13</v>
      </c>
      <c r="AD22" s="357"/>
      <c r="AE22" s="62">
        <f t="shared" si="24"/>
        <v>22</v>
      </c>
      <c r="AF22" s="62"/>
      <c r="AG22" s="62">
        <f t="shared" si="15"/>
        <v>0</v>
      </c>
      <c r="AH22" s="257"/>
      <c r="AI22" s="431"/>
      <c r="AJ22" s="258"/>
      <c r="AK22" s="258"/>
      <c r="AL22" s="258"/>
      <c r="AM22" s="258"/>
      <c r="AN22" s="258"/>
      <c r="AO22" s="257"/>
      <c r="AP22" s="257"/>
      <c r="AQ22" s="431"/>
      <c r="AR22" s="431"/>
      <c r="AS22" s="431"/>
      <c r="AT22" s="431"/>
      <c r="AU22" s="431"/>
      <c r="AV22" s="339">
        <f t="shared" si="8"/>
        <v>0</v>
      </c>
      <c r="AW22" s="431">
        <f t="shared" si="9"/>
        <v>0</v>
      </c>
      <c r="AX22" s="431" t="e">
        <f>IF(#REF!=0,IF(AW22=1,1,0),0)</f>
        <v>#REF!</v>
      </c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  <c r="BJ22" s="431"/>
      <c r="BK22" s="75"/>
      <c r="BL22" s="75"/>
      <c r="BM22" s="75"/>
      <c r="BN22" s="75"/>
      <c r="BO22" s="75"/>
      <c r="BP22" s="75"/>
      <c r="BQ22" s="75"/>
      <c r="BR22" s="75"/>
    </row>
    <row r="23" spans="1:70" s="320" customFormat="1" ht="15.75" hidden="1" customHeight="1">
      <c r="A23" s="62"/>
      <c r="D23" s="358"/>
      <c r="E23" s="360"/>
      <c r="F23" s="356">
        <f t="shared" si="22"/>
        <v>3</v>
      </c>
      <c r="G23" s="356">
        <f t="shared" si="22"/>
        <v>3</v>
      </c>
      <c r="H23" s="356">
        <f t="shared" si="22"/>
        <v>3</v>
      </c>
      <c r="I23" s="356">
        <f t="shared" si="22"/>
        <v>3</v>
      </c>
      <c r="J23" s="356">
        <f t="shared" si="22"/>
        <v>3</v>
      </c>
      <c r="K23" s="356">
        <f t="shared" si="22"/>
        <v>3</v>
      </c>
      <c r="L23" s="356">
        <f t="shared" si="22"/>
        <v>2</v>
      </c>
      <c r="M23" s="356">
        <f t="shared" si="22"/>
        <v>2</v>
      </c>
      <c r="N23" s="356">
        <f t="shared" si="22"/>
        <v>2</v>
      </c>
      <c r="O23" s="356">
        <f t="shared" si="22"/>
        <v>2</v>
      </c>
      <c r="P23" s="356">
        <f t="shared" si="22"/>
        <v>2</v>
      </c>
      <c r="Q23" s="356">
        <f t="shared" si="22"/>
        <v>2</v>
      </c>
      <c r="R23" s="356">
        <f t="shared" si="22"/>
        <v>2</v>
      </c>
      <c r="S23" s="356">
        <f t="shared" si="22"/>
        <v>1</v>
      </c>
      <c r="T23" s="356">
        <f t="shared" si="22"/>
        <v>1</v>
      </c>
      <c r="U23" s="356">
        <f t="shared" si="22"/>
        <v>1</v>
      </c>
      <c r="V23" s="339"/>
      <c r="W23" s="356"/>
      <c r="X23" s="356"/>
      <c r="Y23" s="356"/>
      <c r="Z23" s="356"/>
      <c r="AA23" s="356"/>
      <c r="AB23" s="356"/>
      <c r="AC23" s="356">
        <f t="shared" si="23"/>
        <v>13</v>
      </c>
      <c r="AD23" s="357"/>
      <c r="AE23" s="62">
        <f t="shared" si="24"/>
        <v>22</v>
      </c>
      <c r="AF23" s="62"/>
      <c r="AG23" s="62">
        <f t="shared" si="15"/>
        <v>0</v>
      </c>
      <c r="AH23" s="257"/>
      <c r="AI23" s="431"/>
      <c r="AJ23" s="258"/>
      <c r="AK23" s="258"/>
      <c r="AL23" s="258"/>
      <c r="AM23" s="258"/>
      <c r="AN23" s="258"/>
      <c r="AO23" s="257"/>
      <c r="AP23" s="257"/>
      <c r="AQ23" s="431"/>
      <c r="AR23" s="431"/>
      <c r="AS23" s="431"/>
      <c r="AT23" s="431"/>
      <c r="AU23" s="431"/>
      <c r="AV23" s="339">
        <f t="shared" si="8"/>
        <v>0</v>
      </c>
      <c r="AW23" s="431">
        <f t="shared" si="9"/>
        <v>0</v>
      </c>
      <c r="AX23" s="431" t="e">
        <f>IF(#REF!=0,IF(AW23=1,1,0),0)</f>
        <v>#REF!</v>
      </c>
      <c r="AY23" s="431"/>
      <c r="AZ23" s="431"/>
      <c r="BA23" s="431"/>
      <c r="BB23" s="431"/>
      <c r="BC23" s="431"/>
      <c r="BD23" s="431"/>
      <c r="BE23" s="431"/>
      <c r="BF23" s="431"/>
      <c r="BG23" s="431"/>
      <c r="BH23" s="431"/>
      <c r="BI23" s="431"/>
      <c r="BJ23" s="431"/>
      <c r="BK23" s="75"/>
      <c r="BL23" s="75"/>
      <c r="BM23" s="75"/>
      <c r="BN23" s="75"/>
      <c r="BO23" s="75"/>
      <c r="BP23" s="75"/>
      <c r="BQ23" s="75"/>
      <c r="BR23" s="75"/>
    </row>
    <row r="24" spans="1:70" s="320" customFormat="1" ht="15.75" hidden="1" customHeight="1">
      <c r="A24" s="62"/>
      <c r="D24" s="358"/>
      <c r="E24" s="360"/>
      <c r="F24" s="356">
        <f t="shared" si="22"/>
        <v>3</v>
      </c>
      <c r="G24" s="356">
        <f t="shared" si="22"/>
        <v>3</v>
      </c>
      <c r="H24" s="356">
        <f t="shared" si="22"/>
        <v>3</v>
      </c>
      <c r="I24" s="356">
        <f t="shared" si="22"/>
        <v>3</v>
      </c>
      <c r="J24" s="356">
        <f t="shared" si="22"/>
        <v>3</v>
      </c>
      <c r="K24" s="356">
        <f t="shared" si="22"/>
        <v>3</v>
      </c>
      <c r="L24" s="356">
        <f t="shared" si="22"/>
        <v>2</v>
      </c>
      <c r="M24" s="356">
        <f t="shared" si="22"/>
        <v>2</v>
      </c>
      <c r="N24" s="356">
        <f t="shared" si="22"/>
        <v>2</v>
      </c>
      <c r="O24" s="356">
        <f t="shared" si="22"/>
        <v>2</v>
      </c>
      <c r="P24" s="356">
        <f t="shared" si="22"/>
        <v>2</v>
      </c>
      <c r="Q24" s="356">
        <f t="shared" si="22"/>
        <v>2</v>
      </c>
      <c r="R24" s="356">
        <f t="shared" si="22"/>
        <v>2</v>
      </c>
      <c r="S24" s="356">
        <f t="shared" si="22"/>
        <v>1</v>
      </c>
      <c r="T24" s="356">
        <f t="shared" si="22"/>
        <v>1</v>
      </c>
      <c r="U24" s="356">
        <f t="shared" si="22"/>
        <v>1</v>
      </c>
      <c r="V24" s="339"/>
      <c r="W24" s="356"/>
      <c r="X24" s="356"/>
      <c r="Y24" s="356"/>
      <c r="Z24" s="356"/>
      <c r="AA24" s="356"/>
      <c r="AB24" s="356"/>
      <c r="AC24" s="356">
        <f t="shared" si="23"/>
        <v>13</v>
      </c>
      <c r="AD24" s="357"/>
      <c r="AE24" s="62">
        <f t="shared" si="24"/>
        <v>22</v>
      </c>
      <c r="AF24" s="62"/>
      <c r="AG24" s="62">
        <f t="shared" si="15"/>
        <v>0</v>
      </c>
      <c r="AH24" s="257"/>
      <c r="AI24" s="431"/>
      <c r="AJ24" s="258"/>
      <c r="AK24" s="258"/>
      <c r="AL24" s="258"/>
      <c r="AM24" s="258"/>
      <c r="AN24" s="258"/>
      <c r="AO24" s="257"/>
      <c r="AP24" s="257"/>
      <c r="AQ24" s="431"/>
      <c r="AR24" s="431"/>
      <c r="AS24" s="431"/>
      <c r="AT24" s="431"/>
      <c r="AU24" s="431"/>
      <c r="AV24" s="339">
        <f t="shared" si="8"/>
        <v>0</v>
      </c>
      <c r="AW24" s="431">
        <f t="shared" si="9"/>
        <v>0</v>
      </c>
      <c r="AX24" s="431" t="e">
        <f>IF(#REF!=0,IF(AW24=1,1,0),0)</f>
        <v>#REF!</v>
      </c>
      <c r="AY24" s="431"/>
      <c r="AZ24" s="431"/>
      <c r="BA24" s="431"/>
      <c r="BB24" s="431"/>
      <c r="BC24" s="431"/>
      <c r="BD24" s="431"/>
      <c r="BE24" s="431"/>
      <c r="BF24" s="431"/>
      <c r="BG24" s="431"/>
      <c r="BH24" s="431"/>
      <c r="BI24" s="431"/>
      <c r="BJ24" s="431"/>
      <c r="BK24" s="75"/>
      <c r="BL24" s="75"/>
      <c r="BM24" s="75"/>
      <c r="BN24" s="75"/>
      <c r="BO24" s="75"/>
      <c r="BP24" s="75"/>
      <c r="BQ24" s="75"/>
      <c r="BR24" s="75"/>
    </row>
    <row r="25" spans="1:70" s="320" customFormat="1" ht="15.75" hidden="1" customHeight="1">
      <c r="A25" s="62"/>
      <c r="D25" s="358"/>
      <c r="E25" s="360"/>
      <c r="F25" s="356">
        <f t="shared" si="22"/>
        <v>3</v>
      </c>
      <c r="G25" s="356">
        <f t="shared" si="22"/>
        <v>3</v>
      </c>
      <c r="H25" s="356">
        <f t="shared" si="22"/>
        <v>3</v>
      </c>
      <c r="I25" s="356">
        <f t="shared" si="22"/>
        <v>3</v>
      </c>
      <c r="J25" s="356">
        <f t="shared" si="22"/>
        <v>3</v>
      </c>
      <c r="K25" s="356">
        <f t="shared" si="22"/>
        <v>3</v>
      </c>
      <c r="L25" s="356">
        <f t="shared" si="22"/>
        <v>2</v>
      </c>
      <c r="M25" s="356">
        <f t="shared" si="22"/>
        <v>2</v>
      </c>
      <c r="N25" s="356">
        <f t="shared" si="22"/>
        <v>2</v>
      </c>
      <c r="O25" s="356">
        <f t="shared" si="22"/>
        <v>2</v>
      </c>
      <c r="P25" s="356">
        <f t="shared" si="22"/>
        <v>2</v>
      </c>
      <c r="Q25" s="356">
        <f t="shared" si="22"/>
        <v>2</v>
      </c>
      <c r="R25" s="356">
        <f t="shared" si="22"/>
        <v>2</v>
      </c>
      <c r="S25" s="356">
        <f t="shared" si="22"/>
        <v>1</v>
      </c>
      <c r="T25" s="356">
        <f t="shared" si="22"/>
        <v>1</v>
      </c>
      <c r="U25" s="356">
        <f t="shared" si="22"/>
        <v>1</v>
      </c>
      <c r="V25" s="339"/>
      <c r="W25" s="356"/>
      <c r="X25" s="356"/>
      <c r="Y25" s="356"/>
      <c r="Z25" s="356"/>
      <c r="AA25" s="356"/>
      <c r="AB25" s="356"/>
      <c r="AC25" s="356">
        <f t="shared" si="23"/>
        <v>13</v>
      </c>
      <c r="AD25" s="357"/>
      <c r="AE25" s="62">
        <f t="shared" si="24"/>
        <v>22</v>
      </c>
      <c r="AF25" s="62"/>
      <c r="AG25" s="62">
        <f t="shared" si="15"/>
        <v>0</v>
      </c>
      <c r="AH25" s="257"/>
      <c r="AI25" s="431"/>
      <c r="AJ25" s="258"/>
      <c r="AK25" s="258"/>
      <c r="AL25" s="258"/>
      <c r="AM25" s="258"/>
      <c r="AN25" s="258"/>
      <c r="AO25" s="257"/>
      <c r="AP25" s="257"/>
      <c r="AQ25" s="431"/>
      <c r="AR25" s="431"/>
      <c r="AS25" s="431"/>
      <c r="AT25" s="431"/>
      <c r="AU25" s="431"/>
      <c r="AV25" s="339">
        <f t="shared" si="8"/>
        <v>0</v>
      </c>
      <c r="AW25" s="431">
        <f t="shared" si="9"/>
        <v>0</v>
      </c>
      <c r="AX25" s="431" t="e">
        <f>IF(#REF!=0,IF(AW25=1,1,0),0)</f>
        <v>#REF!</v>
      </c>
      <c r="AY25" s="431"/>
      <c r="AZ25" s="431"/>
      <c r="BA25" s="431"/>
      <c r="BB25" s="431"/>
      <c r="BC25" s="431"/>
      <c r="BD25" s="431"/>
      <c r="BE25" s="431"/>
      <c r="BF25" s="431"/>
      <c r="BG25" s="431"/>
      <c r="BH25" s="431"/>
      <c r="BI25" s="431"/>
      <c r="BJ25" s="431"/>
      <c r="BK25" s="75"/>
      <c r="BL25" s="75"/>
      <c r="BM25" s="75"/>
      <c r="BN25" s="75"/>
      <c r="BO25" s="75"/>
      <c r="BP25" s="75"/>
      <c r="BQ25" s="75"/>
      <c r="BR25" s="75"/>
    </row>
    <row r="26" spans="1:70" s="320" customFormat="1" ht="15.75" hidden="1" customHeight="1">
      <c r="A26" s="62"/>
      <c r="D26" s="358"/>
      <c r="E26" s="360"/>
      <c r="F26" s="356">
        <f t="shared" si="22"/>
        <v>3</v>
      </c>
      <c r="G26" s="356">
        <f t="shared" si="22"/>
        <v>3</v>
      </c>
      <c r="H26" s="356">
        <f t="shared" si="22"/>
        <v>3</v>
      </c>
      <c r="I26" s="356">
        <f t="shared" si="22"/>
        <v>3</v>
      </c>
      <c r="J26" s="356">
        <f t="shared" si="22"/>
        <v>3</v>
      </c>
      <c r="K26" s="356">
        <f t="shared" si="22"/>
        <v>3</v>
      </c>
      <c r="L26" s="356">
        <f t="shared" si="22"/>
        <v>2</v>
      </c>
      <c r="M26" s="356">
        <f t="shared" si="22"/>
        <v>2</v>
      </c>
      <c r="N26" s="356">
        <f t="shared" si="22"/>
        <v>2</v>
      </c>
      <c r="O26" s="356">
        <f t="shared" si="22"/>
        <v>2</v>
      </c>
      <c r="P26" s="356">
        <f t="shared" si="22"/>
        <v>2</v>
      </c>
      <c r="Q26" s="356">
        <f t="shared" si="22"/>
        <v>2</v>
      </c>
      <c r="R26" s="356">
        <f t="shared" si="22"/>
        <v>2</v>
      </c>
      <c r="S26" s="356">
        <f t="shared" si="22"/>
        <v>1</v>
      </c>
      <c r="T26" s="356">
        <f t="shared" si="22"/>
        <v>1</v>
      </c>
      <c r="U26" s="356">
        <f t="shared" si="22"/>
        <v>1</v>
      </c>
      <c r="V26" s="339"/>
      <c r="W26" s="356"/>
      <c r="X26" s="356"/>
      <c r="Y26" s="356"/>
      <c r="Z26" s="356"/>
      <c r="AA26" s="356"/>
      <c r="AB26" s="356"/>
      <c r="AC26" s="356">
        <f t="shared" si="23"/>
        <v>13</v>
      </c>
      <c r="AD26" s="357"/>
      <c r="AE26" s="62">
        <f t="shared" si="24"/>
        <v>22</v>
      </c>
      <c r="AF26" s="62"/>
      <c r="AG26" s="62">
        <f t="shared" si="15"/>
        <v>0</v>
      </c>
      <c r="AH26" s="257"/>
      <c r="AI26" s="431"/>
      <c r="AJ26" s="258"/>
      <c r="AK26" s="258"/>
      <c r="AL26" s="258"/>
      <c r="AM26" s="258"/>
      <c r="AN26" s="258"/>
      <c r="AO26" s="257"/>
      <c r="AP26" s="257"/>
      <c r="AQ26" s="431"/>
      <c r="AR26" s="431"/>
      <c r="AS26" s="431"/>
      <c r="AT26" s="431"/>
      <c r="AU26" s="431"/>
      <c r="AV26" s="339">
        <f t="shared" si="8"/>
        <v>0</v>
      </c>
      <c r="AW26" s="431">
        <f t="shared" si="9"/>
        <v>0</v>
      </c>
      <c r="AX26" s="431" t="e">
        <f>IF(#REF!=0,IF(AW26=1,1,0),0)</f>
        <v>#REF!</v>
      </c>
      <c r="AY26" s="431"/>
      <c r="AZ26" s="431"/>
      <c r="BA26" s="431"/>
      <c r="BB26" s="431"/>
      <c r="BC26" s="431"/>
      <c r="BD26" s="431"/>
      <c r="BE26" s="431"/>
      <c r="BF26" s="431"/>
      <c r="BG26" s="431"/>
      <c r="BH26" s="431"/>
      <c r="BI26" s="431"/>
      <c r="BJ26" s="431"/>
      <c r="BK26" s="75"/>
      <c r="BL26" s="75"/>
      <c r="BM26" s="75"/>
      <c r="BN26" s="75"/>
      <c r="BO26" s="75"/>
      <c r="BP26" s="75"/>
      <c r="BQ26" s="75"/>
      <c r="BR26" s="75"/>
    </row>
    <row r="27" spans="1:70" s="320" customFormat="1" ht="15.75" hidden="1" customHeight="1">
      <c r="A27" s="62"/>
      <c r="D27" s="358"/>
      <c r="E27" s="360"/>
      <c r="F27" s="356">
        <f t="shared" si="22"/>
        <v>3</v>
      </c>
      <c r="G27" s="356">
        <f t="shared" si="22"/>
        <v>3</v>
      </c>
      <c r="H27" s="356">
        <f t="shared" si="22"/>
        <v>3</v>
      </c>
      <c r="I27" s="356">
        <f t="shared" si="22"/>
        <v>3</v>
      </c>
      <c r="J27" s="356">
        <f t="shared" si="22"/>
        <v>3</v>
      </c>
      <c r="K27" s="356">
        <f t="shared" si="22"/>
        <v>3</v>
      </c>
      <c r="L27" s="356">
        <f t="shared" si="22"/>
        <v>2</v>
      </c>
      <c r="M27" s="356">
        <f t="shared" si="22"/>
        <v>2</v>
      </c>
      <c r="N27" s="356">
        <f t="shared" si="22"/>
        <v>2</v>
      </c>
      <c r="O27" s="356">
        <f t="shared" si="22"/>
        <v>2</v>
      </c>
      <c r="P27" s="356">
        <f t="shared" si="22"/>
        <v>2</v>
      </c>
      <c r="Q27" s="356">
        <f t="shared" si="22"/>
        <v>2</v>
      </c>
      <c r="R27" s="356">
        <f t="shared" si="22"/>
        <v>2</v>
      </c>
      <c r="S27" s="356">
        <f t="shared" si="22"/>
        <v>1</v>
      </c>
      <c r="T27" s="356">
        <f t="shared" si="22"/>
        <v>1</v>
      </c>
      <c r="U27" s="356">
        <f t="shared" si="22"/>
        <v>1</v>
      </c>
      <c r="V27" s="339"/>
      <c r="W27" s="356"/>
      <c r="X27" s="356"/>
      <c r="Y27" s="356"/>
      <c r="Z27" s="356"/>
      <c r="AA27" s="356"/>
      <c r="AB27" s="356"/>
      <c r="AC27" s="356">
        <f t="shared" si="23"/>
        <v>13</v>
      </c>
      <c r="AD27" s="357"/>
      <c r="AE27" s="62">
        <f t="shared" si="24"/>
        <v>22</v>
      </c>
      <c r="AF27" s="62"/>
      <c r="AG27" s="62">
        <f t="shared" si="15"/>
        <v>0</v>
      </c>
      <c r="AH27" s="257"/>
      <c r="AI27" s="431"/>
      <c r="AJ27" s="258">
        <f t="shared" ref="AJ27:AM27" si="25">IF(F27&lt;2.65,1,0)</f>
        <v>0</v>
      </c>
      <c r="AK27" s="258">
        <f t="shared" si="25"/>
        <v>0</v>
      </c>
      <c r="AL27" s="258">
        <f t="shared" si="25"/>
        <v>0</v>
      </c>
      <c r="AM27" s="258">
        <f t="shared" si="25"/>
        <v>0</v>
      </c>
      <c r="AN27" s="258">
        <f t="shared" ref="AN27" si="26">IF(K27&lt;2.65,1,0)</f>
        <v>0</v>
      </c>
      <c r="AO27" s="257">
        <f>IF(J27&lt;2.65,1,0)</f>
        <v>0</v>
      </c>
      <c r="AP27" s="257"/>
      <c r="AQ27" s="431"/>
      <c r="AR27" s="431"/>
      <c r="AS27" s="431"/>
      <c r="AT27" s="431"/>
      <c r="AU27" s="431"/>
      <c r="AV27" s="339">
        <f t="shared" si="8"/>
        <v>0</v>
      </c>
      <c r="AW27" s="431">
        <f t="shared" si="9"/>
        <v>0</v>
      </c>
      <c r="AX27" s="431" t="e">
        <f>IF(#REF!=0,IF(AW27=1,1,0),0)</f>
        <v>#REF!</v>
      </c>
      <c r="AY27" s="431"/>
      <c r="AZ27" s="431"/>
      <c r="BA27" s="431"/>
      <c r="BB27" s="431"/>
      <c r="BC27" s="431"/>
      <c r="BD27" s="431"/>
      <c r="BE27" s="431"/>
      <c r="BF27" s="431"/>
      <c r="BG27" s="431"/>
      <c r="BH27" s="431"/>
      <c r="BI27" s="431"/>
      <c r="BJ27" s="431"/>
      <c r="BK27" s="75"/>
      <c r="BL27" s="75"/>
      <c r="BM27" s="75"/>
      <c r="BN27" s="75"/>
      <c r="BO27" s="75"/>
      <c r="BP27" s="75"/>
      <c r="BQ27" s="75"/>
      <c r="BR27" s="75"/>
    </row>
    <row r="28" spans="1:70" s="320" customFormat="1" ht="4.5" customHeight="1">
      <c r="A28" s="62"/>
      <c r="D28" s="358"/>
      <c r="E28" s="360"/>
      <c r="K28" s="361"/>
      <c r="L28" s="361"/>
      <c r="M28" s="361"/>
      <c r="N28" s="62"/>
      <c r="O28" s="62"/>
      <c r="P28" s="62"/>
      <c r="Q28" s="62"/>
      <c r="R28" s="62"/>
      <c r="S28" s="62"/>
      <c r="T28" s="62"/>
      <c r="U28" s="62"/>
      <c r="V28" s="339"/>
      <c r="W28" s="356"/>
      <c r="X28" s="356"/>
      <c r="Y28" s="356"/>
      <c r="Z28" s="356"/>
      <c r="AA28" s="356"/>
      <c r="AB28" s="356"/>
      <c r="AC28" s="356"/>
      <c r="AD28" s="357"/>
      <c r="AE28" s="62"/>
      <c r="AF28" s="62"/>
      <c r="AG28" s="62"/>
      <c r="AH28" s="257"/>
      <c r="AI28" s="431"/>
      <c r="AJ28" s="258"/>
      <c r="AK28" s="258"/>
      <c r="AL28" s="258"/>
      <c r="AM28" s="258"/>
      <c r="AN28" s="258"/>
      <c r="AO28" s="431"/>
      <c r="AP28" s="431"/>
      <c r="AQ28" s="431"/>
      <c r="AR28" s="431"/>
      <c r="AS28" s="431"/>
      <c r="AT28" s="431"/>
      <c r="AU28" s="431"/>
      <c r="AV28" s="339">
        <f t="shared" si="8"/>
        <v>0</v>
      </c>
      <c r="AW28" s="431">
        <f t="shared" si="9"/>
        <v>0</v>
      </c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75"/>
      <c r="BL28" s="75"/>
      <c r="BM28" s="75"/>
      <c r="BN28" s="75"/>
      <c r="BO28" s="75"/>
      <c r="BP28" s="75"/>
      <c r="BQ28" s="75"/>
      <c r="BR28" s="75"/>
    </row>
    <row r="30" spans="1:70" s="62" customFormat="1" ht="13.5" customHeight="1">
      <c r="C30" s="394" t="s">
        <v>94</v>
      </c>
      <c r="D30" s="318"/>
      <c r="E30" s="393"/>
      <c r="F30" s="395"/>
      <c r="G30" s="395"/>
      <c r="J30" s="395"/>
      <c r="M30" s="394" t="s">
        <v>283</v>
      </c>
      <c r="N30" s="396"/>
      <c r="O30" s="396"/>
      <c r="P30" s="396"/>
      <c r="Q30" s="396"/>
      <c r="R30" s="396"/>
      <c r="S30" s="396"/>
      <c r="T30" s="396"/>
      <c r="U30" s="396"/>
      <c r="V30" s="339"/>
      <c r="W30" s="257"/>
      <c r="X30" s="257"/>
      <c r="Y30" s="257"/>
      <c r="Z30" s="257"/>
      <c r="AA30" s="257"/>
      <c r="AB30" s="257"/>
      <c r="AC30" s="257"/>
      <c r="AH30" s="257"/>
      <c r="AZ30" s="431"/>
      <c r="BA30" s="431"/>
      <c r="BB30" s="431"/>
      <c r="BC30" s="431"/>
      <c r="BD30" s="431"/>
      <c r="BE30" s="431"/>
      <c r="BF30" s="431"/>
      <c r="BG30" s="431"/>
      <c r="BH30" s="431"/>
      <c r="BI30" s="431"/>
      <c r="BJ30" s="431"/>
      <c r="BK30" s="75"/>
      <c r="BL30" s="75"/>
      <c r="BM30" s="75"/>
      <c r="BN30" s="75"/>
      <c r="BO30" s="75"/>
      <c r="BP30" s="75"/>
      <c r="BQ30" s="75"/>
      <c r="BR30" s="75"/>
    </row>
    <row r="31" spans="1:70" s="401" customFormat="1" ht="11.25" customHeight="1">
      <c r="A31" s="397"/>
      <c r="B31" s="398" t="s">
        <v>85</v>
      </c>
      <c r="C31" s="397"/>
      <c r="D31" s="399"/>
      <c r="E31" s="400"/>
      <c r="M31" s="398" t="s">
        <v>278</v>
      </c>
      <c r="N31" s="397"/>
      <c r="O31" s="397"/>
      <c r="P31" s="397"/>
      <c r="Q31" s="397"/>
      <c r="R31" s="397"/>
      <c r="S31" s="397"/>
      <c r="T31" s="397"/>
      <c r="U31" s="397"/>
      <c r="V31" s="402"/>
      <c r="W31" s="397"/>
      <c r="X31" s="397"/>
      <c r="Y31" s="397"/>
      <c r="Z31" s="397"/>
      <c r="AA31" s="397"/>
      <c r="AB31" s="397"/>
      <c r="AC31" s="533"/>
      <c r="AD31" s="534"/>
      <c r="AE31" s="930"/>
      <c r="AF31" s="930"/>
      <c r="AG31" s="930"/>
      <c r="AH31" s="930"/>
      <c r="AI31" s="535"/>
      <c r="AJ31" s="535"/>
      <c r="AK31" s="535"/>
      <c r="AL31" s="535"/>
      <c r="AM31" s="535"/>
      <c r="AN31" s="535"/>
      <c r="AO31" s="535"/>
      <c r="AP31" s="535"/>
      <c r="AQ31" s="535"/>
      <c r="AR31" s="535"/>
      <c r="AS31" s="535"/>
      <c r="AT31" s="535"/>
      <c r="AU31" s="535"/>
      <c r="AV31" s="535"/>
      <c r="AW31" s="535"/>
      <c r="AX31" s="535"/>
      <c r="AY31" s="535"/>
      <c r="AZ31" s="409"/>
      <c r="BA31" s="409"/>
      <c r="BB31" s="409"/>
      <c r="BC31" s="409"/>
      <c r="BD31" s="409"/>
      <c r="BE31" s="409"/>
      <c r="BF31" s="404"/>
      <c r="BG31" s="404"/>
      <c r="BH31" s="404"/>
      <c r="BI31" s="404"/>
      <c r="BJ31" s="404"/>
      <c r="BK31" s="405"/>
      <c r="BL31" s="405"/>
      <c r="BM31" s="405"/>
      <c r="BN31" s="405"/>
      <c r="BO31" s="405"/>
      <c r="BP31" s="405"/>
      <c r="BQ31" s="405"/>
      <c r="BR31" s="405"/>
    </row>
    <row r="32" spans="1:70" s="401" customFormat="1" ht="11.25" customHeight="1">
      <c r="A32" s="397"/>
      <c r="B32" s="434">
        <v>5</v>
      </c>
      <c r="C32" s="407">
        <v>4.7</v>
      </c>
      <c r="D32" s="501">
        <v>4.4000000000000004</v>
      </c>
      <c r="E32" s="407">
        <v>4</v>
      </c>
      <c r="F32" s="406">
        <v>3.7</v>
      </c>
      <c r="G32" s="406">
        <v>3.4</v>
      </c>
      <c r="H32" s="406">
        <v>3</v>
      </c>
      <c r="I32" s="406">
        <v>2.7</v>
      </c>
      <c r="J32" s="406">
        <v>2</v>
      </c>
      <c r="N32" s="398" t="s">
        <v>279</v>
      </c>
      <c r="AC32" s="535"/>
      <c r="AD32" s="534"/>
      <c r="AE32" s="930"/>
      <c r="AF32" s="930"/>
      <c r="AG32" s="930"/>
      <c r="AH32" s="930"/>
      <c r="AI32" s="535"/>
      <c r="AJ32" s="535"/>
      <c r="AK32" s="535"/>
      <c r="AL32" s="535"/>
      <c r="AM32" s="535"/>
      <c r="AN32" s="535"/>
      <c r="AO32" s="535"/>
      <c r="AP32" s="535"/>
      <c r="AQ32" s="535"/>
      <c r="AR32" s="535"/>
      <c r="AS32" s="535"/>
      <c r="AT32" s="535"/>
      <c r="AU32" s="535"/>
      <c r="AV32" s="535"/>
      <c r="AW32" s="535"/>
      <c r="AX32" s="535"/>
      <c r="AY32" s="535"/>
      <c r="AZ32" s="409"/>
      <c r="BA32" s="409"/>
      <c r="BB32" s="409"/>
      <c r="BC32" s="409"/>
      <c r="BD32" s="409"/>
      <c r="BE32" s="409"/>
      <c r="BF32" s="404"/>
      <c r="BG32" s="404"/>
      <c r="BH32" s="404"/>
      <c r="BI32" s="404"/>
      <c r="BJ32" s="404"/>
      <c r="BK32" s="405"/>
      <c r="BL32" s="405"/>
      <c r="BM32" s="405"/>
      <c r="BN32" s="405"/>
      <c r="BO32" s="405"/>
      <c r="BP32" s="405"/>
      <c r="BQ32" s="405"/>
      <c r="BR32" s="405"/>
    </row>
    <row r="33" spans="1:70" s="401" customFormat="1" ht="11.25" customHeight="1">
      <c r="B33" s="398" t="s">
        <v>276</v>
      </c>
      <c r="M33" s="502" t="s">
        <v>284</v>
      </c>
      <c r="N33" s="397"/>
      <c r="O33" s="397"/>
      <c r="P33" s="397"/>
      <c r="Q33" s="397"/>
      <c r="R33" s="397"/>
      <c r="S33" s="397"/>
      <c r="T33" s="397"/>
      <c r="U33" s="397"/>
      <c r="V33" s="402"/>
      <c r="W33" s="397"/>
      <c r="X33" s="397"/>
      <c r="Y33" s="397"/>
      <c r="Z33" s="397"/>
      <c r="AA33" s="397"/>
      <c r="AB33" s="397"/>
      <c r="AC33" s="533"/>
      <c r="AD33" s="535"/>
      <c r="AE33" s="533"/>
      <c r="AF33" s="533"/>
      <c r="AG33" s="533"/>
      <c r="AH33" s="409"/>
      <c r="AI33" s="535"/>
      <c r="AJ33" s="535"/>
      <c r="AK33" s="535"/>
      <c r="AL33" s="535"/>
      <c r="AM33" s="535"/>
      <c r="AN33" s="535"/>
      <c r="AO33" s="535"/>
      <c r="AP33" s="535"/>
      <c r="AQ33" s="535"/>
      <c r="AR33" s="535"/>
      <c r="AS33" s="535"/>
      <c r="AT33" s="535"/>
      <c r="AU33" s="535"/>
      <c r="AV33" s="535"/>
      <c r="AW33" s="535"/>
      <c r="AX33" s="535"/>
      <c r="AY33" s="535"/>
      <c r="AZ33" s="409"/>
      <c r="BA33" s="409"/>
      <c r="BB33" s="409"/>
      <c r="BC33" s="409"/>
      <c r="BD33" s="409"/>
      <c r="BE33" s="409"/>
      <c r="BF33" s="404"/>
      <c r="BG33" s="404"/>
      <c r="BH33" s="404"/>
      <c r="BI33" s="404"/>
      <c r="BJ33" s="404"/>
      <c r="BK33" s="405"/>
      <c r="BL33" s="405"/>
      <c r="BM33" s="405"/>
      <c r="BN33" s="405"/>
      <c r="BO33" s="405"/>
      <c r="BP33" s="405"/>
      <c r="BQ33" s="405"/>
      <c r="BR33" s="405"/>
    </row>
    <row r="34" spans="1:70" s="401" customFormat="1" ht="11.25" customHeight="1">
      <c r="A34" s="397"/>
      <c r="B34" s="398" t="s">
        <v>275</v>
      </c>
      <c r="E34" s="411"/>
      <c r="F34" s="409"/>
      <c r="G34" s="412"/>
      <c r="H34" s="409"/>
      <c r="I34" s="412"/>
      <c r="K34" s="409"/>
      <c r="M34" s="398" t="s">
        <v>280</v>
      </c>
      <c r="N34" s="397"/>
      <c r="O34" s="398"/>
      <c r="P34" s="398"/>
      <c r="Q34" s="398"/>
      <c r="R34" s="397"/>
      <c r="S34" s="397"/>
      <c r="T34" s="397"/>
      <c r="U34" s="397"/>
      <c r="V34" s="402"/>
      <c r="W34" s="397"/>
      <c r="X34" s="397"/>
      <c r="Y34" s="397"/>
      <c r="Z34" s="397"/>
      <c r="AA34" s="397"/>
      <c r="AB34" s="397"/>
      <c r="AC34" s="535"/>
      <c r="AD34" s="535"/>
      <c r="AE34" s="931"/>
      <c r="AF34" s="931"/>
      <c r="AG34" s="533"/>
      <c r="AH34" s="409"/>
      <c r="AI34" s="257"/>
      <c r="AJ34" s="440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257"/>
      <c r="AV34" s="257"/>
      <c r="AW34" s="257"/>
      <c r="AX34" s="257"/>
      <c r="AY34" s="257"/>
      <c r="AZ34" s="409"/>
      <c r="BA34" s="409"/>
      <c r="BB34" s="409"/>
      <c r="BC34" s="409"/>
      <c r="BD34" s="409"/>
      <c r="BE34" s="409"/>
      <c r="BF34" s="404"/>
      <c r="BG34" s="404"/>
      <c r="BH34" s="404"/>
      <c r="BI34" s="404"/>
      <c r="BJ34" s="404"/>
      <c r="BK34" s="405"/>
      <c r="BL34" s="405"/>
      <c r="BM34" s="405"/>
      <c r="BN34" s="405"/>
      <c r="BO34" s="405"/>
      <c r="BP34" s="405"/>
      <c r="BQ34" s="405"/>
      <c r="BR34" s="405"/>
    </row>
    <row r="35" spans="1:70" s="401" customFormat="1" ht="11.25" customHeight="1">
      <c r="A35" s="397"/>
      <c r="B35" s="398" t="s">
        <v>277</v>
      </c>
      <c r="D35" s="411"/>
      <c r="E35" s="400"/>
      <c r="K35" s="413"/>
      <c r="M35" s="398" t="s">
        <v>281</v>
      </c>
      <c r="N35" s="397"/>
      <c r="O35" s="397"/>
      <c r="P35" s="397"/>
      <c r="Q35" s="397"/>
      <c r="R35" s="397"/>
      <c r="S35" s="397"/>
      <c r="T35" s="397"/>
      <c r="U35" s="397"/>
      <c r="V35" s="402"/>
      <c r="W35" s="397"/>
      <c r="X35" s="397"/>
      <c r="Y35" s="397"/>
      <c r="Z35" s="397"/>
      <c r="AA35" s="397"/>
      <c r="AB35" s="397"/>
      <c r="AC35" s="535"/>
      <c r="AD35" s="534"/>
      <c r="AE35" s="533"/>
      <c r="AF35" s="533"/>
      <c r="AG35" s="533"/>
      <c r="AH35" s="409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409"/>
      <c r="BA35" s="409"/>
      <c r="BB35" s="409"/>
      <c r="BC35" s="409"/>
      <c r="BD35" s="409"/>
      <c r="BE35" s="409"/>
      <c r="BF35" s="404"/>
      <c r="BG35" s="404"/>
      <c r="BH35" s="404"/>
      <c r="BI35" s="404"/>
      <c r="BJ35" s="404"/>
      <c r="BK35" s="405"/>
      <c r="BL35" s="405"/>
      <c r="BM35" s="405"/>
      <c r="BN35" s="405"/>
      <c r="BO35" s="405"/>
      <c r="BP35" s="405"/>
      <c r="BQ35" s="405"/>
      <c r="BR35" s="405"/>
    </row>
    <row r="36" spans="1:70" s="401" customFormat="1" ht="11.25" customHeight="1">
      <c r="A36" s="397"/>
      <c r="B36" s="398" t="s">
        <v>135</v>
      </c>
      <c r="D36" s="399"/>
      <c r="E36" s="414"/>
      <c r="F36" s="415"/>
      <c r="G36" s="416"/>
      <c r="M36" s="503" t="s">
        <v>282</v>
      </c>
      <c r="N36" s="397"/>
      <c r="O36" s="397"/>
      <c r="P36" s="397"/>
      <c r="Q36" s="397"/>
      <c r="R36" s="397"/>
      <c r="S36" s="397"/>
      <c r="T36" s="397"/>
      <c r="U36" s="397"/>
      <c r="V36" s="402"/>
      <c r="W36" s="397"/>
      <c r="X36" s="397"/>
      <c r="Y36" s="397"/>
      <c r="Z36" s="397"/>
      <c r="AA36" s="397"/>
      <c r="AB36" s="397"/>
      <c r="AC36" s="533"/>
      <c r="AD36" s="534"/>
      <c r="AE36" s="533"/>
      <c r="AF36" s="533"/>
      <c r="AG36" s="533"/>
      <c r="AH36" s="409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409"/>
      <c r="BA36" s="409"/>
      <c r="BB36" s="409"/>
      <c r="BC36" s="409"/>
      <c r="BD36" s="409"/>
      <c r="BE36" s="409"/>
      <c r="BF36" s="404"/>
      <c r="BG36" s="404"/>
      <c r="BH36" s="404"/>
      <c r="BI36" s="404"/>
      <c r="BJ36" s="404"/>
      <c r="BK36" s="405"/>
      <c r="BL36" s="405"/>
      <c r="BM36" s="405"/>
      <c r="BN36" s="405"/>
      <c r="BO36" s="405"/>
      <c r="BP36" s="405"/>
      <c r="BQ36" s="405"/>
      <c r="BR36" s="405"/>
    </row>
    <row r="37" spans="1:70" s="401" customFormat="1" ht="11.25" customHeight="1">
      <c r="A37" s="397"/>
      <c r="B37" s="398" t="s">
        <v>285</v>
      </c>
      <c r="D37" s="399"/>
      <c r="E37" s="414"/>
      <c r="F37" s="415"/>
      <c r="G37" s="416"/>
      <c r="O37" s="397"/>
      <c r="P37" s="397"/>
      <c r="Q37" s="397"/>
      <c r="R37" s="397"/>
      <c r="S37" s="397"/>
      <c r="T37" s="397"/>
      <c r="U37" s="397"/>
      <c r="V37" s="402"/>
      <c r="W37" s="397"/>
      <c r="X37" s="397"/>
      <c r="Y37" s="397"/>
      <c r="Z37" s="397"/>
      <c r="AA37" s="397"/>
      <c r="AB37" s="397"/>
      <c r="AC37" s="533"/>
      <c r="AD37" s="535"/>
      <c r="AE37" s="535"/>
      <c r="AF37" s="533"/>
      <c r="AG37" s="533"/>
      <c r="AH37" s="409"/>
      <c r="AI37" s="257"/>
      <c r="AJ37" s="63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409"/>
      <c r="BA37" s="409"/>
      <c r="BB37" s="409"/>
      <c r="BC37" s="409"/>
      <c r="BD37" s="409"/>
      <c r="BE37" s="409"/>
      <c r="BF37" s="404"/>
      <c r="BG37" s="404"/>
      <c r="BH37" s="404"/>
      <c r="BI37" s="404"/>
      <c r="BJ37" s="404"/>
      <c r="BK37" s="405"/>
      <c r="BL37" s="405"/>
      <c r="BM37" s="405"/>
      <c r="BN37" s="405"/>
      <c r="BO37" s="405"/>
      <c r="BP37" s="405"/>
      <c r="BQ37" s="405"/>
      <c r="BR37" s="405"/>
    </row>
    <row r="38" spans="1:70" s="401" customFormat="1" ht="11.25" customHeight="1">
      <c r="A38" s="397"/>
      <c r="D38" s="399"/>
      <c r="E38" s="414"/>
      <c r="F38" s="415"/>
      <c r="G38" s="416"/>
      <c r="O38" s="397"/>
      <c r="P38" s="397"/>
      <c r="Q38" s="397"/>
      <c r="R38" s="397"/>
      <c r="S38" s="397"/>
      <c r="T38" s="397"/>
      <c r="U38" s="397"/>
      <c r="V38" s="402"/>
      <c r="W38" s="397"/>
      <c r="X38" s="397"/>
      <c r="Y38" s="397"/>
      <c r="Z38" s="397"/>
      <c r="AA38" s="397"/>
      <c r="AB38" s="397"/>
      <c r="AC38" s="535"/>
      <c r="AD38" s="535"/>
      <c r="AE38" s="535"/>
      <c r="AF38" s="533"/>
      <c r="AG38" s="533"/>
      <c r="AH38" s="409"/>
      <c r="AI38" s="409"/>
      <c r="AJ38" s="536"/>
      <c r="AK38" s="537"/>
      <c r="AL38" s="536"/>
      <c r="AM38" s="535"/>
      <c r="AN38" s="409"/>
      <c r="AO38" s="409"/>
      <c r="AP38" s="409"/>
      <c r="AQ38" s="409"/>
      <c r="AR38" s="409"/>
      <c r="AS38" s="409"/>
      <c r="AT38" s="409"/>
      <c r="AU38" s="409"/>
      <c r="AV38" s="409"/>
      <c r="AW38" s="409"/>
      <c r="AX38" s="409"/>
      <c r="AY38" s="409"/>
      <c r="AZ38" s="409"/>
      <c r="BA38" s="409"/>
      <c r="BB38" s="409"/>
      <c r="BC38" s="409"/>
      <c r="BD38" s="409"/>
      <c r="BE38" s="409"/>
      <c r="BF38" s="404"/>
      <c r="BG38" s="404"/>
      <c r="BH38" s="404"/>
      <c r="BI38" s="404"/>
      <c r="BJ38" s="404"/>
      <c r="BK38" s="405"/>
      <c r="BL38" s="405"/>
      <c r="BM38" s="405"/>
      <c r="BN38" s="405"/>
      <c r="BO38" s="405"/>
      <c r="BP38" s="405"/>
      <c r="BQ38" s="405"/>
      <c r="BR38" s="405"/>
    </row>
    <row r="39" spans="1:70" s="401" customFormat="1" ht="11.25" customHeight="1">
      <c r="A39" s="397"/>
      <c r="C39" s="398"/>
      <c r="D39" s="399"/>
      <c r="E39" s="414"/>
      <c r="F39" s="415"/>
      <c r="G39" s="416"/>
      <c r="N39" s="397"/>
      <c r="O39" s="397"/>
      <c r="P39" s="397"/>
      <c r="Q39" s="397"/>
      <c r="R39" s="397"/>
      <c r="S39" s="397"/>
      <c r="T39" s="397"/>
      <c r="U39" s="397"/>
      <c r="V39" s="402"/>
      <c r="W39" s="404"/>
      <c r="X39" s="404"/>
      <c r="Y39" s="404"/>
      <c r="Z39" s="397"/>
      <c r="AA39" s="397"/>
      <c r="AB39" s="397"/>
      <c r="AC39" s="538"/>
      <c r="AD39" s="535"/>
      <c r="AE39" s="535"/>
      <c r="AF39" s="533"/>
      <c r="AG39" s="533"/>
      <c r="AH39" s="409"/>
      <c r="AI39" s="409"/>
      <c r="AJ39" s="539"/>
      <c r="AK39" s="540"/>
      <c r="AL39" s="536"/>
      <c r="AM39" s="409"/>
      <c r="AN39" s="409"/>
      <c r="AO39" s="409"/>
      <c r="AP39" s="409"/>
      <c r="AQ39" s="409"/>
      <c r="AR39" s="409"/>
      <c r="AS39" s="409"/>
      <c r="AT39" s="409"/>
      <c r="AU39" s="409"/>
      <c r="AV39" s="409"/>
      <c r="AW39" s="409"/>
      <c r="AX39" s="409"/>
      <c r="AY39" s="409"/>
      <c r="AZ39" s="409"/>
      <c r="BA39" s="409"/>
      <c r="BB39" s="409"/>
      <c r="BC39" s="409"/>
      <c r="BD39" s="409"/>
      <c r="BE39" s="409"/>
      <c r="BF39" s="404"/>
      <c r="BG39" s="404"/>
      <c r="BH39" s="404"/>
      <c r="BI39" s="404"/>
      <c r="BJ39" s="404"/>
      <c r="BK39" s="405"/>
      <c r="BL39" s="405"/>
      <c r="BM39" s="405"/>
      <c r="BN39" s="405"/>
      <c r="BO39" s="405"/>
      <c r="BP39" s="405"/>
      <c r="BQ39" s="405"/>
      <c r="BR39" s="405"/>
    </row>
    <row r="40" spans="1:70" s="401" customFormat="1" ht="11.25" customHeight="1">
      <c r="A40" s="397"/>
      <c r="B40" s="404"/>
      <c r="C40" s="404"/>
      <c r="D40" s="417"/>
      <c r="F40" s="415"/>
      <c r="G40" s="416"/>
      <c r="I40" s="419"/>
      <c r="N40" s="397"/>
      <c r="O40" s="397"/>
      <c r="P40" s="397"/>
      <c r="Q40" s="397"/>
      <c r="R40" s="397"/>
      <c r="S40" s="397"/>
      <c r="T40" s="397"/>
      <c r="U40" s="397"/>
      <c r="V40" s="402"/>
      <c r="W40" s="404"/>
      <c r="X40" s="404"/>
      <c r="AC40" s="541"/>
      <c r="AD40" s="534"/>
      <c r="AE40" s="533"/>
      <c r="AF40" s="533"/>
      <c r="AG40" s="533"/>
      <c r="AH40" s="409"/>
      <c r="AI40" s="409"/>
      <c r="AJ40" s="536"/>
      <c r="AK40" s="540"/>
      <c r="AL40" s="536"/>
      <c r="AM40" s="535"/>
      <c r="AN40" s="535"/>
      <c r="AO40" s="535"/>
      <c r="AP40" s="535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4"/>
      <c r="BG40" s="404"/>
      <c r="BH40" s="404"/>
      <c r="BI40" s="404"/>
      <c r="BJ40" s="404"/>
      <c r="BK40" s="405"/>
      <c r="BL40" s="405"/>
      <c r="BM40" s="405"/>
      <c r="BN40" s="405"/>
      <c r="BO40" s="405"/>
      <c r="BP40" s="405"/>
      <c r="BQ40" s="405"/>
      <c r="BR40" s="405"/>
    </row>
    <row r="41" spans="1:70" s="320" customFormat="1" ht="13.5" customHeight="1">
      <c r="A41" s="62"/>
      <c r="B41" s="62"/>
      <c r="C41" s="404"/>
      <c r="D41" s="420"/>
      <c r="F41" s="421"/>
      <c r="G41" s="422"/>
      <c r="K41" s="361"/>
      <c r="L41" s="361"/>
      <c r="M41" s="361"/>
      <c r="N41" s="62"/>
      <c r="O41" s="62"/>
      <c r="P41" s="62"/>
      <c r="Q41" s="62"/>
      <c r="R41" s="62"/>
      <c r="S41" s="62"/>
      <c r="T41" s="62"/>
      <c r="U41" s="62"/>
      <c r="V41" s="339"/>
      <c r="W41" s="62"/>
      <c r="X41" s="62"/>
      <c r="AC41" s="541"/>
      <c r="AD41" s="378"/>
      <c r="AE41" s="63"/>
      <c r="AF41" s="63"/>
      <c r="AG41" s="63"/>
      <c r="AH41" s="257"/>
      <c r="AI41" s="409"/>
      <c r="AJ41" s="538"/>
      <c r="AK41" s="538"/>
      <c r="AL41" s="538"/>
      <c r="AM41" s="535"/>
      <c r="AN41" s="535"/>
      <c r="AO41" s="535"/>
      <c r="AP41" s="535"/>
      <c r="AQ41" s="409"/>
      <c r="AR41" s="409"/>
      <c r="AS41" s="409"/>
      <c r="AT41" s="409"/>
      <c r="AU41" s="409"/>
      <c r="AV41" s="409"/>
      <c r="AW41" s="409"/>
      <c r="AX41" s="409"/>
      <c r="AY41" s="409"/>
      <c r="AZ41" s="257"/>
      <c r="BA41" s="257"/>
      <c r="BB41" s="257"/>
      <c r="BC41" s="257"/>
      <c r="BD41" s="257"/>
      <c r="BE41" s="257"/>
      <c r="BF41" s="431"/>
      <c r="BG41" s="431"/>
      <c r="BH41" s="431"/>
      <c r="BI41" s="431"/>
      <c r="BJ41" s="431"/>
      <c r="BK41" s="75"/>
      <c r="BL41" s="75"/>
      <c r="BM41" s="75"/>
      <c r="BN41" s="75"/>
      <c r="BO41" s="75"/>
      <c r="BP41" s="75"/>
      <c r="BQ41" s="75"/>
      <c r="BR41" s="75"/>
    </row>
    <row r="42" spans="1:70" s="320" customFormat="1" ht="13.5" customHeight="1">
      <c r="A42" s="62"/>
      <c r="B42" s="62"/>
      <c r="C42" s="404"/>
      <c r="D42" s="404"/>
      <c r="F42" s="421"/>
      <c r="G42" s="422"/>
      <c r="K42" s="361"/>
      <c r="L42" s="361"/>
      <c r="M42" s="361"/>
      <c r="N42" s="62"/>
      <c r="O42" s="62"/>
      <c r="P42" s="62"/>
      <c r="Q42" s="62"/>
      <c r="R42" s="62"/>
      <c r="S42" s="62"/>
      <c r="T42" s="62"/>
      <c r="U42" s="62"/>
      <c r="V42" s="339"/>
      <c r="W42" s="62"/>
      <c r="X42" s="62"/>
      <c r="AC42" s="542"/>
      <c r="AD42" s="378"/>
      <c r="AE42" s="63"/>
      <c r="AF42" s="63"/>
      <c r="AG42" s="63"/>
      <c r="AH42" s="257"/>
      <c r="AI42" s="340"/>
      <c r="AJ42" s="340"/>
      <c r="AK42" s="538"/>
      <c r="AL42" s="538"/>
      <c r="AM42" s="535"/>
      <c r="AN42" s="535"/>
      <c r="AO42" s="535"/>
      <c r="AP42" s="535"/>
      <c r="AQ42" s="409"/>
      <c r="AR42" s="409"/>
      <c r="AS42" s="409"/>
      <c r="AT42" s="409"/>
      <c r="AU42" s="409"/>
      <c r="AV42" s="409"/>
      <c r="AW42" s="409"/>
      <c r="AX42" s="409"/>
      <c r="AY42" s="409"/>
      <c r="AZ42" s="257"/>
      <c r="BA42" s="257"/>
      <c r="BB42" s="257"/>
      <c r="BC42" s="257"/>
      <c r="BD42" s="257"/>
      <c r="BE42" s="257"/>
      <c r="BF42" s="431"/>
      <c r="BG42" s="431"/>
      <c r="BH42" s="431"/>
      <c r="BI42" s="431"/>
      <c r="BJ42" s="431"/>
      <c r="BK42" s="75"/>
      <c r="BL42" s="75"/>
      <c r="BM42" s="75"/>
      <c r="BN42" s="75"/>
      <c r="BO42" s="75"/>
      <c r="BP42" s="75"/>
      <c r="BQ42" s="75"/>
      <c r="BR42" s="75"/>
    </row>
    <row r="43" spans="1:70" s="320" customFormat="1" ht="13.5" customHeight="1">
      <c r="A43" s="62"/>
      <c r="B43" s="62"/>
      <c r="C43" s="404"/>
      <c r="D43" s="404"/>
      <c r="F43" s="421"/>
      <c r="G43" s="422"/>
      <c r="I43" s="424"/>
      <c r="K43" s="361"/>
      <c r="L43" s="361"/>
      <c r="M43" s="361"/>
      <c r="N43" s="62"/>
      <c r="O43" s="62"/>
      <c r="P43" s="62"/>
      <c r="Q43" s="62"/>
      <c r="R43" s="62"/>
      <c r="S43" s="62"/>
      <c r="T43" s="62"/>
      <c r="U43" s="62"/>
      <c r="V43" s="339"/>
      <c r="W43" s="62"/>
      <c r="X43" s="62"/>
      <c r="AC43" s="63"/>
      <c r="AD43" s="378"/>
      <c r="AE43" s="63"/>
      <c r="AF43" s="63"/>
      <c r="AG43" s="63"/>
      <c r="AH43" s="257"/>
      <c r="AI43" s="340"/>
      <c r="AJ43" s="340"/>
      <c r="AK43" s="543"/>
      <c r="AL43" s="541"/>
      <c r="AM43" s="535"/>
      <c r="AN43" s="535"/>
      <c r="AO43" s="535"/>
      <c r="AP43" s="535"/>
      <c r="AQ43" s="409"/>
      <c r="AR43" s="409"/>
      <c r="AS43" s="409"/>
      <c r="AT43" s="409"/>
      <c r="AU43" s="409"/>
      <c r="AV43" s="409"/>
      <c r="AW43" s="409"/>
      <c r="AX43" s="409"/>
      <c r="AY43" s="409"/>
      <c r="AZ43" s="257"/>
      <c r="BA43" s="257"/>
      <c r="BB43" s="257"/>
      <c r="BC43" s="257"/>
      <c r="BD43" s="257"/>
      <c r="BE43" s="257"/>
      <c r="BF43" s="431"/>
      <c r="BG43" s="431"/>
      <c r="BH43" s="431"/>
      <c r="BI43" s="431"/>
      <c r="BJ43" s="431"/>
      <c r="BK43" s="75"/>
      <c r="BL43" s="75"/>
      <c r="BM43" s="75"/>
      <c r="BN43" s="75"/>
      <c r="BO43" s="75"/>
      <c r="BP43" s="75"/>
      <c r="BQ43" s="75"/>
      <c r="BR43" s="75"/>
    </row>
    <row r="44" spans="1:70" s="320" customFormat="1" ht="13.5" customHeight="1">
      <c r="A44" s="62"/>
      <c r="B44" s="62"/>
      <c r="C44" s="404"/>
      <c r="D44" s="404"/>
      <c r="F44" s="421"/>
      <c r="G44" s="422"/>
      <c r="I44" s="424"/>
      <c r="K44" s="361"/>
      <c r="L44" s="361"/>
      <c r="M44" s="361"/>
      <c r="N44" s="62"/>
      <c r="O44" s="62"/>
      <c r="P44" s="62"/>
      <c r="Q44" s="62"/>
      <c r="R44" s="62"/>
      <c r="S44" s="62"/>
      <c r="T44" s="62"/>
      <c r="U44" s="62"/>
      <c r="V44" s="339"/>
      <c r="W44" s="62"/>
      <c r="X44" s="62"/>
      <c r="AC44" s="63"/>
      <c r="AD44" s="378"/>
      <c r="AE44" s="63"/>
      <c r="AF44" s="63"/>
      <c r="AG44" s="63"/>
      <c r="AH44" s="257"/>
      <c r="AI44" s="340"/>
      <c r="AJ44" s="340"/>
      <c r="AK44" s="538"/>
      <c r="AL44" s="541"/>
      <c r="AM44" s="535"/>
      <c r="AN44" s="535"/>
      <c r="AO44" s="535"/>
      <c r="AP44" s="535"/>
      <c r="AQ44" s="409"/>
      <c r="AR44" s="409"/>
      <c r="AS44" s="409"/>
      <c r="AT44" s="409"/>
      <c r="AU44" s="409"/>
      <c r="AV44" s="409"/>
      <c r="AW44" s="409"/>
      <c r="AX44" s="409"/>
      <c r="AY44" s="409"/>
      <c r="AZ44" s="257"/>
      <c r="BA44" s="257"/>
      <c r="BB44" s="257"/>
      <c r="BC44" s="257"/>
      <c r="BD44" s="257"/>
      <c r="BE44" s="257"/>
      <c r="BF44" s="431"/>
      <c r="BG44" s="431"/>
      <c r="BH44" s="431"/>
      <c r="BI44" s="431"/>
      <c r="BJ44" s="431"/>
      <c r="BK44" s="75"/>
      <c r="BL44" s="75"/>
      <c r="BM44" s="75"/>
      <c r="BN44" s="75"/>
      <c r="BO44" s="75"/>
      <c r="BP44" s="75"/>
      <c r="BQ44" s="75"/>
      <c r="BR44" s="75"/>
    </row>
    <row r="45" spans="1:70" s="320" customFormat="1" ht="13.5" customHeight="1">
      <c r="A45" s="62"/>
      <c r="D45" s="404"/>
      <c r="E45" s="425"/>
      <c r="F45" s="421"/>
      <c r="G45" s="422"/>
      <c r="H45" s="422"/>
      <c r="K45" s="361"/>
      <c r="L45" s="361"/>
      <c r="M45" s="361"/>
      <c r="N45" s="62"/>
      <c r="O45" s="62"/>
      <c r="P45" s="62"/>
      <c r="Q45" s="62"/>
      <c r="R45" s="62"/>
      <c r="S45" s="62"/>
      <c r="T45" s="62"/>
      <c r="U45" s="62"/>
      <c r="V45" s="339"/>
      <c r="W45" s="62"/>
      <c r="X45" s="62"/>
      <c r="Y45" s="62"/>
      <c r="Z45" s="62"/>
      <c r="AA45" s="62"/>
      <c r="AB45" s="62"/>
      <c r="AC45" s="63"/>
      <c r="AD45" s="378"/>
      <c r="AE45" s="63"/>
      <c r="AF45" s="63"/>
      <c r="AG45" s="63"/>
      <c r="AH45" s="257"/>
      <c r="AI45" s="340"/>
      <c r="AJ45" s="340"/>
      <c r="AK45" s="538"/>
      <c r="AL45" s="538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257"/>
      <c r="BA45" s="257"/>
      <c r="BB45" s="257"/>
      <c r="BC45" s="257"/>
      <c r="BD45" s="257"/>
      <c r="BE45" s="257"/>
      <c r="BF45" s="431"/>
      <c r="BG45" s="431"/>
      <c r="BH45" s="431"/>
      <c r="BI45" s="431"/>
      <c r="BJ45" s="431"/>
      <c r="BK45" s="75"/>
      <c r="BL45" s="75"/>
      <c r="BM45" s="75"/>
      <c r="BN45" s="75"/>
      <c r="BO45" s="75"/>
      <c r="BP45" s="75"/>
      <c r="BQ45" s="75"/>
      <c r="BR45" s="75"/>
    </row>
    <row r="46" spans="1:70" s="320" customFormat="1" ht="13.5" customHeight="1">
      <c r="A46" s="62"/>
      <c r="D46" s="426"/>
      <c r="E46" s="427"/>
      <c r="F46" s="421"/>
      <c r="G46" s="422"/>
      <c r="H46" s="422"/>
      <c r="K46" s="361"/>
      <c r="L46" s="361"/>
      <c r="M46" s="361"/>
      <c r="N46" s="62"/>
      <c r="O46" s="62"/>
      <c r="P46" s="62"/>
      <c r="Q46" s="62"/>
      <c r="R46" s="62"/>
      <c r="S46" s="62"/>
      <c r="T46" s="62"/>
      <c r="U46" s="62"/>
      <c r="V46" s="339"/>
      <c r="W46" s="62"/>
      <c r="X46" s="62"/>
      <c r="Y46" s="62"/>
      <c r="Z46" s="62"/>
      <c r="AA46" s="62"/>
      <c r="AB46" s="62"/>
      <c r="AC46" s="62"/>
      <c r="AD46" s="423"/>
      <c r="AE46" s="62"/>
      <c r="AF46" s="62"/>
      <c r="AG46" s="62"/>
      <c r="AH46" s="257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1"/>
      <c r="AW46" s="431"/>
      <c r="AX46" s="431"/>
      <c r="AY46" s="431"/>
      <c r="AZ46" s="431"/>
      <c r="BA46" s="431"/>
      <c r="BB46" s="431"/>
      <c r="BC46" s="431"/>
      <c r="BD46" s="431"/>
      <c r="BE46" s="431"/>
      <c r="BF46" s="431"/>
      <c r="BG46" s="431"/>
      <c r="BH46" s="431"/>
      <c r="BI46" s="431"/>
      <c r="BJ46" s="431"/>
      <c r="BK46" s="75"/>
      <c r="BL46" s="75"/>
      <c r="BM46" s="75"/>
      <c r="BN46" s="75"/>
      <c r="BO46" s="75"/>
      <c r="BP46" s="75"/>
      <c r="BQ46" s="75"/>
      <c r="BR46" s="75"/>
    </row>
    <row r="47" spans="1:70" s="320" customFormat="1" ht="13.5" customHeight="1">
      <c r="A47" s="62"/>
      <c r="D47" s="426"/>
      <c r="E47" s="425"/>
      <c r="F47" s="422"/>
      <c r="G47" s="422"/>
      <c r="H47" s="422"/>
      <c r="K47" s="361"/>
      <c r="L47" s="361"/>
      <c r="M47" s="361"/>
      <c r="N47" s="62"/>
      <c r="O47" s="62"/>
      <c r="P47" s="62"/>
      <c r="Q47" s="62"/>
      <c r="R47" s="62"/>
      <c r="S47" s="62"/>
      <c r="T47" s="62"/>
      <c r="U47" s="62"/>
      <c r="V47" s="339"/>
      <c r="W47" s="62"/>
      <c r="X47" s="62"/>
      <c r="Y47" s="62"/>
      <c r="Z47" s="62"/>
      <c r="AA47" s="62"/>
      <c r="AB47" s="62"/>
      <c r="AC47" s="62"/>
      <c r="AD47" s="423"/>
      <c r="AE47" s="62"/>
      <c r="AF47" s="62"/>
      <c r="AG47" s="62"/>
      <c r="AH47" s="257"/>
      <c r="AI47" s="431"/>
      <c r="AJ47" s="431"/>
      <c r="AK47" s="431"/>
      <c r="AL47" s="431"/>
      <c r="AM47" s="431"/>
      <c r="AN47" s="431"/>
      <c r="AO47" s="431"/>
      <c r="AP47" s="431"/>
      <c r="AQ47" s="431"/>
      <c r="AR47" s="431"/>
      <c r="AS47" s="431"/>
      <c r="AT47" s="431"/>
      <c r="AU47" s="431"/>
      <c r="AV47" s="431"/>
      <c r="AW47" s="431"/>
      <c r="AX47" s="431"/>
      <c r="AY47" s="431"/>
      <c r="AZ47" s="431"/>
      <c r="BA47" s="431"/>
      <c r="BB47" s="431"/>
      <c r="BC47" s="431"/>
      <c r="BD47" s="431"/>
      <c r="BE47" s="431"/>
      <c r="BF47" s="431"/>
      <c r="BG47" s="431"/>
      <c r="BH47" s="431"/>
      <c r="BI47" s="431"/>
      <c r="BJ47" s="431"/>
      <c r="BK47" s="75"/>
      <c r="BL47" s="75"/>
      <c r="BM47" s="75"/>
      <c r="BN47" s="75"/>
      <c r="BO47" s="75"/>
      <c r="BP47" s="75"/>
      <c r="BQ47" s="75"/>
      <c r="BR47" s="75"/>
    </row>
    <row r="48" spans="1:70" s="320" customFormat="1" ht="13.5" customHeight="1">
      <c r="A48" s="62"/>
      <c r="D48" s="428"/>
      <c r="E48" s="427"/>
      <c r="F48" s="424"/>
      <c r="G48" s="424"/>
      <c r="H48" s="424"/>
      <c r="K48" s="361"/>
      <c r="L48" s="361"/>
      <c r="M48" s="361"/>
      <c r="N48" s="62"/>
      <c r="O48" s="62"/>
      <c r="P48" s="62"/>
      <c r="Q48" s="62"/>
      <c r="R48" s="62"/>
      <c r="S48" s="62"/>
      <c r="T48" s="62"/>
      <c r="U48" s="62"/>
      <c r="V48" s="339"/>
      <c r="W48" s="62"/>
      <c r="X48" s="62"/>
      <c r="Y48" s="62"/>
      <c r="Z48" s="62"/>
      <c r="AA48" s="62"/>
      <c r="AB48" s="62"/>
      <c r="AC48" s="62"/>
      <c r="AD48" s="423"/>
      <c r="AE48" s="62"/>
      <c r="AF48" s="62"/>
      <c r="AG48" s="62"/>
      <c r="AH48" s="257"/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431"/>
      <c r="AT48" s="431"/>
      <c r="AU48" s="431"/>
      <c r="AV48" s="431"/>
      <c r="AW48" s="431"/>
      <c r="AX48" s="431"/>
      <c r="AY48" s="431"/>
      <c r="AZ48" s="431"/>
      <c r="BA48" s="431"/>
      <c r="BB48" s="431"/>
      <c r="BC48" s="431"/>
      <c r="BD48" s="431"/>
      <c r="BE48" s="431"/>
      <c r="BF48" s="431"/>
      <c r="BG48" s="431"/>
      <c r="BH48" s="431"/>
      <c r="BI48" s="431"/>
      <c r="BJ48" s="431"/>
      <c r="BK48" s="75"/>
      <c r="BL48" s="75"/>
      <c r="BM48" s="75"/>
      <c r="BN48" s="75"/>
      <c r="BO48" s="75"/>
      <c r="BP48" s="75"/>
      <c r="BQ48" s="75"/>
      <c r="BR48" s="75"/>
    </row>
    <row r="49" spans="1:70" s="320" customFormat="1" ht="13.5" customHeight="1">
      <c r="A49" s="62"/>
      <c r="D49" s="428"/>
      <c r="E49" s="427"/>
      <c r="F49" s="424"/>
      <c r="G49" s="424"/>
      <c r="H49" s="424"/>
      <c r="K49" s="361"/>
      <c r="L49" s="361"/>
      <c r="M49" s="361"/>
      <c r="N49" s="62"/>
      <c r="O49" s="62"/>
      <c r="P49" s="62"/>
      <c r="Q49" s="62"/>
      <c r="R49" s="62"/>
      <c r="S49" s="62"/>
      <c r="T49" s="62"/>
      <c r="U49" s="62"/>
      <c r="V49" s="339"/>
      <c r="W49" s="62"/>
      <c r="X49" s="62"/>
      <c r="Y49" s="62"/>
      <c r="Z49" s="62"/>
      <c r="AA49" s="62"/>
      <c r="AB49" s="62"/>
      <c r="AC49" s="62"/>
      <c r="AD49" s="423"/>
      <c r="AE49" s="62"/>
      <c r="AF49" s="62"/>
      <c r="AG49" s="62"/>
      <c r="AH49" s="257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1"/>
      <c r="AU49" s="431"/>
      <c r="AV49" s="431"/>
      <c r="AW49" s="431"/>
      <c r="AX49" s="431"/>
      <c r="AY49" s="431"/>
      <c r="AZ49" s="431"/>
      <c r="BA49" s="431"/>
      <c r="BB49" s="431"/>
      <c r="BC49" s="431"/>
      <c r="BD49" s="431"/>
      <c r="BE49" s="431"/>
      <c r="BF49" s="431"/>
      <c r="BG49" s="431"/>
      <c r="BH49" s="431"/>
      <c r="BI49" s="431"/>
      <c r="BJ49" s="431"/>
      <c r="BK49" s="75"/>
      <c r="BL49" s="75"/>
      <c r="BM49" s="75"/>
      <c r="BN49" s="75"/>
      <c r="BO49" s="75"/>
      <c r="BP49" s="75"/>
      <c r="BQ49" s="75"/>
      <c r="BR49" s="75"/>
    </row>
  </sheetData>
  <mergeCells count="38">
    <mergeCell ref="I2:K2"/>
    <mergeCell ref="AA2:AA4"/>
    <mergeCell ref="D1:D3"/>
    <mergeCell ref="E1:E3"/>
    <mergeCell ref="F1:L1"/>
    <mergeCell ref="N1:U1"/>
    <mergeCell ref="V1:AB1"/>
    <mergeCell ref="S2:S3"/>
    <mergeCell ref="T2:T3"/>
    <mergeCell ref="U2:U3"/>
    <mergeCell ref="V2:V4"/>
    <mergeCell ref="AB2:AB4"/>
    <mergeCell ref="O2:O3"/>
    <mergeCell ref="P2:P3"/>
    <mergeCell ref="Q2:Q3"/>
    <mergeCell ref="R2:R3"/>
    <mergeCell ref="F2:H2"/>
    <mergeCell ref="L2:L3"/>
    <mergeCell ref="M2:M3"/>
    <mergeCell ref="N2:N3"/>
    <mergeCell ref="AX3:AX4"/>
    <mergeCell ref="AC2:AC4"/>
    <mergeCell ref="AD2:AD4"/>
    <mergeCell ref="AE2:AE4"/>
    <mergeCell ref="AF2:AF4"/>
    <mergeCell ref="AI3:AI4"/>
    <mergeCell ref="AJ3:AT3"/>
    <mergeCell ref="AG1:AG4"/>
    <mergeCell ref="AC1:AF1"/>
    <mergeCell ref="W2:W4"/>
    <mergeCell ref="X2:X4"/>
    <mergeCell ref="Y2:Y4"/>
    <mergeCell ref="AW3:AW4"/>
    <mergeCell ref="Z2:Z4"/>
    <mergeCell ref="AE31:AH32"/>
    <mergeCell ref="AE34:AF34"/>
    <mergeCell ref="AU3:AU4"/>
    <mergeCell ref="AV3:A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181"/>
  <sheetViews>
    <sheetView topLeftCell="B1" workbookViewId="0">
      <selection activeCell="H16" sqref="H16"/>
    </sheetView>
  </sheetViews>
  <sheetFormatPr defaultRowHeight="13.5" customHeight="1"/>
  <cols>
    <col min="1" max="1" width="3.5703125" style="1" hidden="1" customWidth="1"/>
    <col min="2" max="2" width="4" style="2" customWidth="1"/>
    <col min="3" max="3" width="15.28515625" style="2" customWidth="1"/>
    <col min="4" max="4" width="4.28515625" style="132" customWidth="1"/>
    <col min="5" max="5" width="4.85546875" style="132" customWidth="1"/>
    <col min="6" max="6" width="5.140625" style="133" customWidth="1"/>
    <col min="7" max="11" width="5.140625" style="2" customWidth="1"/>
    <col min="12" max="12" width="5.140625" style="22" customWidth="1"/>
    <col min="13" max="13" width="5.5703125" style="22" customWidth="1"/>
    <col min="14" max="15" width="3.5703125" style="1" customWidth="1"/>
    <col min="16" max="18" width="5" style="1" customWidth="1"/>
    <col min="19" max="19" width="5.28515625" style="205" customWidth="1"/>
    <col min="20" max="20" width="4.5703125" style="1" customWidth="1"/>
    <col min="21" max="21" width="3.5703125" style="1" customWidth="1"/>
    <col min="22" max="25" width="3" style="1" customWidth="1"/>
    <col min="26" max="26" width="3.85546875" style="1" hidden="1" customWidth="1"/>
    <col min="27" max="27" width="4" style="3" hidden="1" customWidth="1"/>
    <col min="28" max="28" width="3.7109375" style="1" hidden="1" customWidth="1"/>
    <col min="29" max="29" width="3.85546875" style="1" hidden="1" customWidth="1"/>
    <col min="30" max="30" width="4" style="1" customWidth="1"/>
    <col min="31" max="31" width="1.85546875" style="284" customWidth="1"/>
    <col min="32" max="32" width="4.28515625" style="18" customWidth="1"/>
    <col min="33" max="33" width="4.5703125" style="281" customWidth="1"/>
    <col min="34" max="34" width="4.42578125" style="281" customWidth="1"/>
    <col min="35" max="35" width="4.28515625" style="281" customWidth="1"/>
    <col min="36" max="36" width="4.42578125" style="281" customWidth="1"/>
    <col min="37" max="37" width="4.7109375" style="281" customWidth="1"/>
    <col min="38" max="38" width="4.140625" style="281" customWidth="1"/>
    <col min="39" max="39" width="4.42578125" style="281" customWidth="1"/>
    <col min="40" max="41" width="5" style="281" customWidth="1"/>
    <col min="42" max="43" width="6.42578125" style="281" customWidth="1"/>
    <col min="44" max="45" width="4.42578125" style="281" customWidth="1"/>
    <col min="46" max="46" width="6.28515625" style="281" customWidth="1"/>
    <col min="47" max="47" width="6" style="281" customWidth="1"/>
    <col min="48" max="59" width="9.140625" style="281"/>
    <col min="60" max="67" width="9.140625" style="69"/>
    <col min="68" max="16384" width="9.140625" style="2"/>
  </cols>
  <sheetData>
    <row r="1" spans="2:67" s="1" customFormat="1" ht="13.5" customHeight="1" thickBot="1">
      <c r="B1" s="32"/>
      <c r="D1" s="743" t="s">
        <v>1</v>
      </c>
      <c r="E1" s="743" t="s">
        <v>132</v>
      </c>
      <c r="F1" s="807" t="s">
        <v>41</v>
      </c>
      <c r="G1" s="810" t="s">
        <v>5</v>
      </c>
      <c r="H1" s="811"/>
      <c r="I1" s="811"/>
      <c r="J1" s="811"/>
      <c r="K1" s="811"/>
      <c r="L1" s="811"/>
      <c r="M1" s="812"/>
      <c r="N1" s="813" t="s">
        <v>130</v>
      </c>
      <c r="O1" s="814"/>
      <c r="P1" s="814"/>
      <c r="Q1" s="814"/>
      <c r="R1" s="815"/>
      <c r="S1" s="810" t="s">
        <v>43</v>
      </c>
      <c r="T1" s="811"/>
      <c r="U1" s="811"/>
      <c r="V1" s="811"/>
      <c r="W1" s="811"/>
      <c r="X1" s="811"/>
      <c r="Y1" s="812"/>
      <c r="Z1" s="845" t="s">
        <v>24</v>
      </c>
      <c r="AA1" s="846"/>
      <c r="AB1" s="846"/>
      <c r="AC1" s="847"/>
      <c r="AD1" s="848" t="s">
        <v>77</v>
      </c>
      <c r="AE1" s="120"/>
      <c r="AF1" s="18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69"/>
      <c r="BI1" s="69"/>
      <c r="BJ1" s="69"/>
      <c r="BK1" s="69"/>
      <c r="BL1" s="69"/>
      <c r="BM1" s="69"/>
      <c r="BN1" s="69"/>
      <c r="BO1" s="69"/>
    </row>
    <row r="2" spans="2:67" s="1" customFormat="1" ht="13.5" customHeight="1" thickBot="1">
      <c r="B2" s="118"/>
      <c r="C2" s="119" t="s">
        <v>35</v>
      </c>
      <c r="D2" s="744"/>
      <c r="E2" s="744"/>
      <c r="F2" s="808"/>
      <c r="G2" s="276" t="s">
        <v>34</v>
      </c>
      <c r="H2" s="277"/>
      <c r="I2" s="278"/>
      <c r="J2" s="276" t="s">
        <v>30</v>
      </c>
      <c r="K2" s="277"/>
      <c r="L2" s="277"/>
      <c r="M2" s="851" t="s">
        <v>6</v>
      </c>
      <c r="N2" s="749" t="s">
        <v>2</v>
      </c>
      <c r="O2" s="855" t="s">
        <v>3</v>
      </c>
      <c r="P2" s="857" t="s">
        <v>4</v>
      </c>
      <c r="Q2" s="757" t="s">
        <v>29</v>
      </c>
      <c r="R2" s="747" t="s">
        <v>76</v>
      </c>
      <c r="S2" s="802" t="s">
        <v>31</v>
      </c>
      <c r="T2" s="791" t="s">
        <v>42</v>
      </c>
      <c r="U2" s="791" t="s">
        <v>128</v>
      </c>
      <c r="V2" s="791" t="s">
        <v>33</v>
      </c>
      <c r="W2" s="816" t="s">
        <v>57</v>
      </c>
      <c r="X2" s="819" t="s">
        <v>129</v>
      </c>
      <c r="Y2" s="875" t="s">
        <v>73</v>
      </c>
      <c r="Z2" s="785" t="s">
        <v>89</v>
      </c>
      <c r="AA2" s="788" t="s">
        <v>121</v>
      </c>
      <c r="AB2" s="839" t="s">
        <v>84</v>
      </c>
      <c r="AC2" s="842" t="s">
        <v>25</v>
      </c>
      <c r="AD2" s="849"/>
      <c r="AE2" s="120"/>
      <c r="AF2" s="18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69"/>
      <c r="BI2" s="69"/>
      <c r="BJ2" s="69"/>
      <c r="BK2" s="69"/>
      <c r="BL2" s="69"/>
      <c r="BM2" s="69"/>
      <c r="BN2" s="69"/>
      <c r="BO2" s="69"/>
    </row>
    <row r="3" spans="2:67" s="1" customFormat="1" ht="24" customHeight="1" thickBot="1">
      <c r="C3" s="33"/>
      <c r="D3" s="744"/>
      <c r="E3" s="744"/>
      <c r="F3" s="808"/>
      <c r="G3" s="821" t="s">
        <v>122</v>
      </c>
      <c r="H3" s="824" t="s">
        <v>123</v>
      </c>
      <c r="I3" s="827" t="s">
        <v>124</v>
      </c>
      <c r="J3" s="830" t="s">
        <v>125</v>
      </c>
      <c r="K3" s="833" t="s">
        <v>126</v>
      </c>
      <c r="L3" s="836" t="s">
        <v>127</v>
      </c>
      <c r="M3" s="852"/>
      <c r="N3" s="854"/>
      <c r="O3" s="856"/>
      <c r="P3" s="858"/>
      <c r="Q3" s="758"/>
      <c r="R3" s="748"/>
      <c r="S3" s="803"/>
      <c r="T3" s="792"/>
      <c r="U3" s="792"/>
      <c r="V3" s="792"/>
      <c r="W3" s="817"/>
      <c r="X3" s="820"/>
      <c r="Y3" s="876"/>
      <c r="Z3" s="786"/>
      <c r="AA3" s="789"/>
      <c r="AB3" s="840"/>
      <c r="AC3" s="843"/>
      <c r="AD3" s="849"/>
      <c r="AE3" s="120"/>
      <c r="AF3" s="874" t="s">
        <v>117</v>
      </c>
      <c r="AH3" s="281"/>
      <c r="AI3" s="281"/>
      <c r="AJ3" s="281"/>
      <c r="AK3" s="281"/>
      <c r="AL3" s="281"/>
      <c r="AM3" s="281"/>
      <c r="AN3" s="281"/>
      <c r="AO3" s="281"/>
      <c r="AP3" s="783" t="s">
        <v>83</v>
      </c>
      <c r="AQ3" s="783" t="s">
        <v>106</v>
      </c>
      <c r="AR3" s="783" t="s">
        <v>108</v>
      </c>
      <c r="AS3" s="783" t="s">
        <v>112</v>
      </c>
      <c r="AT3" s="783" t="s">
        <v>109</v>
      </c>
      <c r="AU3" s="783" t="s">
        <v>111</v>
      </c>
      <c r="AV3" s="776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69"/>
      <c r="BI3" s="69"/>
      <c r="BJ3" s="69"/>
      <c r="BK3" s="69"/>
      <c r="BL3" s="69"/>
      <c r="BM3" s="69"/>
      <c r="BN3" s="69"/>
      <c r="BO3" s="69"/>
    </row>
    <row r="4" spans="2:67" s="1" customFormat="1" ht="13.5" customHeight="1" thickBot="1">
      <c r="B4" s="117"/>
      <c r="C4" s="34" t="s">
        <v>87</v>
      </c>
      <c r="D4" s="744"/>
      <c r="E4" s="744"/>
      <c r="F4" s="808"/>
      <c r="G4" s="822"/>
      <c r="H4" s="825"/>
      <c r="I4" s="828"/>
      <c r="J4" s="831"/>
      <c r="K4" s="834"/>
      <c r="L4" s="837"/>
      <c r="M4" s="852"/>
      <c r="N4" s="854"/>
      <c r="O4" s="856"/>
      <c r="P4" s="858"/>
      <c r="Q4" s="758"/>
      <c r="R4" s="748"/>
      <c r="S4" s="803"/>
      <c r="T4" s="792"/>
      <c r="U4" s="792"/>
      <c r="V4" s="792"/>
      <c r="W4" s="817"/>
      <c r="X4" s="820"/>
      <c r="Y4" s="876"/>
      <c r="Z4" s="786"/>
      <c r="AA4" s="789"/>
      <c r="AB4" s="840"/>
      <c r="AC4" s="843"/>
      <c r="AD4" s="849"/>
      <c r="AE4" s="120"/>
      <c r="AF4" s="874"/>
      <c r="AG4" s="797" t="s">
        <v>78</v>
      </c>
      <c r="AH4" s="281"/>
      <c r="AI4" s="281"/>
      <c r="AJ4" s="281"/>
      <c r="AK4" s="281"/>
      <c r="AL4" s="281"/>
      <c r="AM4" s="281"/>
      <c r="AN4" s="281"/>
      <c r="AO4" s="281"/>
      <c r="AP4" s="783"/>
      <c r="AQ4" s="783"/>
      <c r="AR4" s="783"/>
      <c r="AS4" s="783"/>
      <c r="AT4" s="783"/>
      <c r="AU4" s="783"/>
      <c r="AV4" s="776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69"/>
      <c r="BI4" s="69"/>
      <c r="BJ4" s="69"/>
      <c r="BK4" s="69"/>
      <c r="BL4" s="69"/>
      <c r="BM4" s="69"/>
      <c r="BN4" s="69"/>
      <c r="BO4" s="69"/>
    </row>
    <row r="5" spans="2:67" s="1" customFormat="1" ht="13.5" customHeight="1" thickBot="1">
      <c r="C5" s="125" t="s">
        <v>88</v>
      </c>
      <c r="D5" s="744"/>
      <c r="E5" s="809"/>
      <c r="F5" s="808"/>
      <c r="G5" s="823"/>
      <c r="H5" s="826"/>
      <c r="I5" s="829"/>
      <c r="J5" s="832"/>
      <c r="K5" s="835"/>
      <c r="L5" s="838"/>
      <c r="M5" s="853"/>
      <c r="N5" s="854"/>
      <c r="O5" s="856"/>
      <c r="P5" s="858"/>
      <c r="Q5" s="758"/>
      <c r="R5" s="748"/>
      <c r="S5" s="803"/>
      <c r="T5" s="792"/>
      <c r="U5" s="792"/>
      <c r="V5" s="792"/>
      <c r="W5" s="817"/>
      <c r="X5" s="820"/>
      <c r="Y5" s="876"/>
      <c r="Z5" s="786"/>
      <c r="AA5" s="789"/>
      <c r="AB5" s="840"/>
      <c r="AC5" s="843"/>
      <c r="AD5" s="849"/>
      <c r="AE5" s="120"/>
      <c r="AF5" s="874"/>
      <c r="AG5" s="797"/>
      <c r="AH5" s="859" t="s">
        <v>82</v>
      </c>
      <c r="AI5" s="859"/>
      <c r="AJ5" s="859"/>
      <c r="AK5" s="859"/>
      <c r="AL5" s="859"/>
      <c r="AM5" s="859"/>
      <c r="AN5" s="859"/>
      <c r="AO5" s="859"/>
      <c r="AP5" s="783"/>
      <c r="AQ5" s="783"/>
      <c r="AR5" s="783"/>
      <c r="AS5" s="783"/>
      <c r="AT5" s="783"/>
      <c r="AU5" s="783"/>
      <c r="AV5" s="776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69"/>
      <c r="BI5" s="69"/>
      <c r="BJ5" s="69"/>
      <c r="BK5" s="69"/>
      <c r="BL5" s="69"/>
      <c r="BM5" s="69"/>
      <c r="BN5" s="69"/>
      <c r="BO5" s="69"/>
    </row>
    <row r="6" spans="2:67" s="62" customFormat="1" ht="13.5" customHeight="1" thickBot="1">
      <c r="B6" s="57"/>
      <c r="C6" s="58" t="s">
        <v>218</v>
      </c>
      <c r="D6" s="129" t="s">
        <v>22</v>
      </c>
      <c r="E6" s="129" t="s">
        <v>23</v>
      </c>
      <c r="F6" s="129" t="s">
        <v>12</v>
      </c>
      <c r="G6" s="58" t="s">
        <v>13</v>
      </c>
      <c r="H6" s="212" t="s">
        <v>14</v>
      </c>
      <c r="I6" s="59" t="s">
        <v>15</v>
      </c>
      <c r="J6" s="114" t="s">
        <v>16</v>
      </c>
      <c r="K6" s="213" t="s">
        <v>18</v>
      </c>
      <c r="L6" s="111" t="s">
        <v>17</v>
      </c>
      <c r="M6" s="117" t="s">
        <v>19</v>
      </c>
      <c r="N6" s="116" t="s">
        <v>20</v>
      </c>
      <c r="O6" s="213" t="s">
        <v>21</v>
      </c>
      <c r="P6" s="214" t="s">
        <v>26</v>
      </c>
      <c r="Q6" s="211" t="s">
        <v>28</v>
      </c>
      <c r="R6" s="111" t="s">
        <v>86</v>
      </c>
      <c r="S6" s="804"/>
      <c r="T6" s="793"/>
      <c r="U6" s="793"/>
      <c r="V6" s="793"/>
      <c r="W6" s="818"/>
      <c r="X6" s="820"/>
      <c r="Y6" s="876"/>
      <c r="Z6" s="787"/>
      <c r="AA6" s="790"/>
      <c r="AB6" s="841"/>
      <c r="AC6" s="844"/>
      <c r="AD6" s="850"/>
      <c r="AE6" s="121"/>
      <c r="AF6" s="874"/>
      <c r="AG6" s="784"/>
      <c r="AH6" s="262" t="s">
        <v>66</v>
      </c>
      <c r="AI6" s="262" t="s">
        <v>67</v>
      </c>
      <c r="AJ6" s="262" t="s">
        <v>68</v>
      </c>
      <c r="AK6" s="262" t="s">
        <v>69</v>
      </c>
      <c r="AL6" s="262" t="s">
        <v>70</v>
      </c>
      <c r="AM6" s="262" t="s">
        <v>71</v>
      </c>
      <c r="AN6" s="262" t="s">
        <v>79</v>
      </c>
      <c r="AO6" s="262" t="s">
        <v>80</v>
      </c>
      <c r="AP6" s="784"/>
      <c r="AQ6" s="783"/>
      <c r="AR6" s="783"/>
      <c r="AS6" s="783"/>
      <c r="AT6" s="783"/>
      <c r="AU6" s="783"/>
      <c r="AV6" s="776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75"/>
      <c r="BI6" s="75"/>
      <c r="BJ6" s="75"/>
      <c r="BK6" s="75"/>
      <c r="BL6" s="75"/>
      <c r="BM6" s="75"/>
      <c r="BN6" s="75"/>
      <c r="BO6" s="75"/>
    </row>
    <row r="7" spans="2:67" ht="13.5" customHeight="1">
      <c r="B7" s="222" t="s">
        <v>140</v>
      </c>
      <c r="C7" s="292" t="s">
        <v>219</v>
      </c>
      <c r="D7" s="216">
        <f t="shared" ref="D7:D32" si="0">IF(AB7=0,ROUND(F7,0),IF(AB7=1,ROUND(F7-1,0),2))</f>
        <v>2</v>
      </c>
      <c r="E7" s="217" t="str">
        <f t="shared" ref="E7:E32" si="1">IF(SUM(AH7:AJ7)+SUM(AN7:AO7)&lt;2,"да","нет")</f>
        <v>нет</v>
      </c>
      <c r="F7" s="218">
        <f t="shared" ref="F7:F30" si="2">(G7*G34+H7*H34+I7*I34+J7*J34+K7*K34+L7*L34+M7*M34)/AB36</f>
        <v>0.39571428571428574</v>
      </c>
      <c r="G7" s="79"/>
      <c r="H7" s="53"/>
      <c r="I7" s="78"/>
      <c r="J7" s="79"/>
      <c r="K7" s="78"/>
      <c r="L7" s="263">
        <f>2+3.4*S7/AD7</f>
        <v>2</v>
      </c>
      <c r="M7" s="264">
        <f t="shared" ref="M7:M32" si="3">(N7*N34+O7*O34+P7*P34+Q7*Q34+R7*R34)/Z35</f>
        <v>0.95714285714285718</v>
      </c>
      <c r="N7" s="86"/>
      <c r="O7" s="31"/>
      <c r="P7" s="150">
        <f>2+(T7+X7+Y7)*3/30</f>
        <v>2</v>
      </c>
      <c r="Q7" s="151">
        <f t="shared" ref="Q7:Q32" si="4">IF(AP7=0,5-U7*2/7,2)</f>
        <v>2</v>
      </c>
      <c r="R7" s="152">
        <f>2.7+V7/4+W7</f>
        <v>2.7</v>
      </c>
      <c r="S7" s="45"/>
      <c r="T7" s="215"/>
      <c r="U7" s="215"/>
      <c r="V7" s="215"/>
      <c r="W7" s="215"/>
      <c r="X7" s="215"/>
      <c r="Y7" s="225"/>
      <c r="Z7" s="217">
        <f t="shared" ref="Z7:Z32" si="5">IF(D7&gt;2.5,0,1)</f>
        <v>1</v>
      </c>
      <c r="AA7" s="80"/>
      <c r="AB7" s="153">
        <f>AG7</f>
        <v>8</v>
      </c>
      <c r="AC7" s="156">
        <f>AB7-AA7</f>
        <v>8</v>
      </c>
      <c r="AD7" s="283">
        <v>38</v>
      </c>
      <c r="AE7" s="120"/>
      <c r="AF7" s="284">
        <f>IF(D7&lt;2.5,1,0)</f>
        <v>1</v>
      </c>
      <c r="AG7" s="157">
        <f t="shared" ref="AG7:AG32" si="6">SUM(AH7:AO7)</f>
        <v>8</v>
      </c>
      <c r="AH7" s="150">
        <f>IF(G7&lt;2.6,1,0)</f>
        <v>1</v>
      </c>
      <c r="AI7" s="153">
        <f>IF(H7&lt;2.6,1,0)</f>
        <v>1</v>
      </c>
      <c r="AJ7" s="156">
        <f>IF(I7&lt;2.6,1,0)</f>
        <v>1</v>
      </c>
      <c r="AK7" s="158">
        <f>IF(J7&lt;2.6,1,0)</f>
        <v>1</v>
      </c>
      <c r="AL7" s="153">
        <f t="shared" ref="AL7:AL32" si="7">IF(L7&lt;2.6,1,0)</f>
        <v>1</v>
      </c>
      <c r="AM7" s="154">
        <f t="shared" ref="AM7:AM32" si="8">IF(K7&lt;2.6,1,0)</f>
        <v>1</v>
      </c>
      <c r="AN7" s="155">
        <f>IF(N7&lt;2.6,1,0)</f>
        <v>1</v>
      </c>
      <c r="AO7" s="159">
        <f>IF(O7&lt;2.6,1,0)</f>
        <v>1</v>
      </c>
      <c r="AP7" s="208">
        <f t="shared" ref="AP7:AP32" si="9">SUM(AN7:AO7)</f>
        <v>2</v>
      </c>
      <c r="AQ7" s="279">
        <f>IF(E7="нет",1,0)</f>
        <v>1</v>
      </c>
      <c r="AR7" s="279">
        <f>SUM(AK7:AM7)</f>
        <v>3</v>
      </c>
      <c r="AS7" s="280">
        <f>SUM(AH7:AJ7)</f>
        <v>3</v>
      </c>
      <c r="AT7" s="279">
        <f>IF(AQ7=0,IF(AR7=1,1,0),0)</f>
        <v>0</v>
      </c>
      <c r="AU7" s="279">
        <f>IF(AQ7=0,IF(AS7=1,1,0),0)</f>
        <v>0</v>
      </c>
    </row>
    <row r="8" spans="2:67" ht="13.5" customHeight="1">
      <c r="B8" s="220" t="s">
        <v>142</v>
      </c>
      <c r="C8" s="293" t="s">
        <v>220</v>
      </c>
      <c r="D8" s="219">
        <f t="shared" si="0"/>
        <v>2</v>
      </c>
      <c r="E8" s="220" t="str">
        <f t="shared" si="1"/>
        <v>нет</v>
      </c>
      <c r="F8" s="221">
        <f t="shared" si="2"/>
        <v>0.39571428571428574</v>
      </c>
      <c r="G8" s="41"/>
      <c r="H8" s="42"/>
      <c r="I8" s="55"/>
      <c r="J8" s="41"/>
      <c r="K8" s="52"/>
      <c r="L8" s="161">
        <f t="shared" ref="L8:L32" si="10">2+3.4*S8/AD8</f>
        <v>2</v>
      </c>
      <c r="M8" s="221">
        <f t="shared" si="3"/>
        <v>0.95714285714285718</v>
      </c>
      <c r="N8" s="14"/>
      <c r="O8" s="6"/>
      <c r="P8" s="160">
        <f t="shared" ref="P8:P32" si="11">2+(T8+X8+Y8)*3/30</f>
        <v>2</v>
      </c>
      <c r="Q8" s="161">
        <f t="shared" si="4"/>
        <v>2</v>
      </c>
      <c r="R8" s="162">
        <f t="shared" ref="R8:R32" si="12">2.7+V8/4+W8</f>
        <v>2.7</v>
      </c>
      <c r="S8" s="41"/>
      <c r="T8" s="6"/>
      <c r="U8" s="6"/>
      <c r="V8" s="6"/>
      <c r="W8" s="6"/>
      <c r="X8" s="6"/>
      <c r="Y8" s="226"/>
      <c r="Z8" s="220">
        <f t="shared" si="5"/>
        <v>1</v>
      </c>
      <c r="AA8" s="5"/>
      <c r="AB8" s="163">
        <f t="shared" ref="AB8:AB32" si="13">AG8</f>
        <v>8</v>
      </c>
      <c r="AC8" s="165">
        <f t="shared" ref="AC8:AC32" si="14">AB8-AA8</f>
        <v>8</v>
      </c>
      <c r="AD8" s="227">
        <f>AD7</f>
        <v>38</v>
      </c>
      <c r="AE8" s="228"/>
      <c r="AF8" s="284">
        <f t="shared" ref="AF8:AF79" si="15">IF(D8&lt;2.5,1,0)</f>
        <v>1</v>
      </c>
      <c r="AG8" s="165">
        <f t="shared" si="6"/>
        <v>8</v>
      </c>
      <c r="AH8" s="160">
        <f t="shared" ref="AH8:AK23" si="16">IF(G8&lt;2.6,1,0)</f>
        <v>1</v>
      </c>
      <c r="AI8" s="163">
        <f t="shared" si="16"/>
        <v>1</v>
      </c>
      <c r="AJ8" s="165">
        <f t="shared" si="16"/>
        <v>1</v>
      </c>
      <c r="AK8" s="166">
        <f t="shared" si="16"/>
        <v>1</v>
      </c>
      <c r="AL8" s="163">
        <f t="shared" si="7"/>
        <v>1</v>
      </c>
      <c r="AM8" s="162">
        <f t="shared" si="8"/>
        <v>1</v>
      </c>
      <c r="AN8" s="164">
        <f t="shared" ref="AN8:AO23" si="17">IF(N8&lt;2.6,1,0)</f>
        <v>1</v>
      </c>
      <c r="AO8" s="167">
        <f t="shared" si="17"/>
        <v>1</v>
      </c>
      <c r="AP8" s="167">
        <f t="shared" si="9"/>
        <v>2</v>
      </c>
      <c r="AQ8" s="279">
        <f t="shared" ref="AQ8:AQ95" si="18">IF(E8="нет",1,0)</f>
        <v>1</v>
      </c>
      <c r="AR8" s="279">
        <f t="shared" ref="AR8:AR95" si="19">SUM(AK8:AM8)</f>
        <v>3</v>
      </c>
      <c r="AS8" s="280">
        <f t="shared" ref="AS8:AS95" si="20">SUM(AH8:AJ8)</f>
        <v>3</v>
      </c>
      <c r="AT8" s="279">
        <f>IF(AQ8=0,IF(AR8=1,1,0),0)</f>
        <v>0</v>
      </c>
      <c r="AU8" s="279">
        <f t="shared" ref="AU8:AU95" si="21">IF(AQ8=0,IF(AS8=1,1,0),0)</f>
        <v>0</v>
      </c>
    </row>
    <row r="9" spans="2:67" ht="13.5" customHeight="1">
      <c r="B9" s="222" t="s">
        <v>144</v>
      </c>
      <c r="C9" s="292" t="s">
        <v>221</v>
      </c>
      <c r="D9" s="216">
        <f t="shared" si="0"/>
        <v>2</v>
      </c>
      <c r="E9" s="222" t="str">
        <f t="shared" si="1"/>
        <v>нет</v>
      </c>
      <c r="F9" s="218">
        <f t="shared" si="2"/>
        <v>0.39571428571428574</v>
      </c>
      <c r="G9" s="39"/>
      <c r="H9" s="40"/>
      <c r="I9" s="54"/>
      <c r="J9" s="39"/>
      <c r="K9" s="54"/>
      <c r="L9" s="168">
        <f t="shared" si="10"/>
        <v>2</v>
      </c>
      <c r="M9" s="265">
        <f t="shared" si="3"/>
        <v>0.95714285714285718</v>
      </c>
      <c r="N9" s="286"/>
      <c r="O9" s="287"/>
      <c r="P9" s="266">
        <f t="shared" si="11"/>
        <v>2</v>
      </c>
      <c r="Q9" s="168">
        <f t="shared" si="4"/>
        <v>2</v>
      </c>
      <c r="R9" s="207">
        <f t="shared" si="12"/>
        <v>2.7</v>
      </c>
      <c r="S9" s="39"/>
      <c r="T9" s="287"/>
      <c r="U9" s="287"/>
      <c r="V9" s="287"/>
      <c r="W9" s="287"/>
      <c r="X9" s="287"/>
      <c r="Y9" s="282"/>
      <c r="Z9" s="222">
        <f t="shared" si="5"/>
        <v>1</v>
      </c>
      <c r="AA9" s="7"/>
      <c r="AB9" s="209">
        <f t="shared" si="13"/>
        <v>8</v>
      </c>
      <c r="AC9" s="157">
        <f t="shared" si="14"/>
        <v>8</v>
      </c>
      <c r="AD9" s="283">
        <f t="shared" ref="AD9:AD72" si="22">AD8</f>
        <v>38</v>
      </c>
      <c r="AE9" s="120"/>
      <c r="AF9" s="284">
        <f t="shared" si="15"/>
        <v>1</v>
      </c>
      <c r="AG9" s="157">
        <f t="shared" si="6"/>
        <v>8</v>
      </c>
      <c r="AH9" s="170">
        <f t="shared" si="16"/>
        <v>1</v>
      </c>
      <c r="AI9" s="209">
        <f t="shared" si="16"/>
        <v>1</v>
      </c>
      <c r="AJ9" s="157">
        <f t="shared" si="16"/>
        <v>1</v>
      </c>
      <c r="AK9" s="208">
        <f t="shared" si="16"/>
        <v>1</v>
      </c>
      <c r="AL9" s="209">
        <f t="shared" si="7"/>
        <v>1</v>
      </c>
      <c r="AM9" s="207">
        <f t="shared" si="8"/>
        <v>1</v>
      </c>
      <c r="AN9" s="169">
        <f t="shared" si="17"/>
        <v>1</v>
      </c>
      <c r="AO9" s="171">
        <f t="shared" si="17"/>
        <v>1</v>
      </c>
      <c r="AP9" s="171">
        <f t="shared" si="9"/>
        <v>2</v>
      </c>
      <c r="AQ9" s="279">
        <f t="shared" si="18"/>
        <v>1</v>
      </c>
      <c r="AR9" s="279">
        <f t="shared" si="19"/>
        <v>3</v>
      </c>
      <c r="AS9" s="280">
        <f t="shared" si="20"/>
        <v>3</v>
      </c>
      <c r="AT9" s="279">
        <f>IF(AQ9=0,IF(AR9=1,1,0),0)</f>
        <v>0</v>
      </c>
      <c r="AU9" s="279">
        <f t="shared" si="21"/>
        <v>0</v>
      </c>
    </row>
    <row r="10" spans="2:67" ht="13.5" customHeight="1">
      <c r="B10" s="220" t="s">
        <v>146</v>
      </c>
      <c r="C10" s="293" t="s">
        <v>222</v>
      </c>
      <c r="D10" s="219">
        <f t="shared" si="0"/>
        <v>2</v>
      </c>
      <c r="E10" s="220" t="str">
        <f t="shared" si="1"/>
        <v>нет</v>
      </c>
      <c r="F10" s="221">
        <f t="shared" si="2"/>
        <v>0.39571428571428574</v>
      </c>
      <c r="G10" s="41"/>
      <c r="H10" s="42"/>
      <c r="I10" s="55"/>
      <c r="J10" s="41"/>
      <c r="K10" s="52"/>
      <c r="L10" s="161">
        <f t="shared" si="10"/>
        <v>2</v>
      </c>
      <c r="M10" s="221">
        <f t="shared" si="3"/>
        <v>0.95714285714285718</v>
      </c>
      <c r="N10" s="14"/>
      <c r="O10" s="6"/>
      <c r="P10" s="160">
        <f t="shared" si="11"/>
        <v>2</v>
      </c>
      <c r="Q10" s="161">
        <f t="shared" si="4"/>
        <v>2</v>
      </c>
      <c r="R10" s="162">
        <f t="shared" si="12"/>
        <v>2.7</v>
      </c>
      <c r="S10" s="41"/>
      <c r="T10" s="6"/>
      <c r="U10" s="6"/>
      <c r="V10" s="6"/>
      <c r="W10" s="6"/>
      <c r="X10" s="6"/>
      <c r="Y10" s="226"/>
      <c r="Z10" s="220">
        <f t="shared" si="5"/>
        <v>1</v>
      </c>
      <c r="AA10" s="5"/>
      <c r="AB10" s="163">
        <f t="shared" si="13"/>
        <v>8</v>
      </c>
      <c r="AC10" s="165">
        <f t="shared" si="14"/>
        <v>8</v>
      </c>
      <c r="AD10" s="227">
        <f t="shared" si="22"/>
        <v>38</v>
      </c>
      <c r="AE10" s="228"/>
      <c r="AF10" s="284">
        <f t="shared" si="15"/>
        <v>1</v>
      </c>
      <c r="AG10" s="165">
        <f t="shared" si="6"/>
        <v>8</v>
      </c>
      <c r="AH10" s="160">
        <f t="shared" si="16"/>
        <v>1</v>
      </c>
      <c r="AI10" s="163">
        <f t="shared" si="16"/>
        <v>1</v>
      </c>
      <c r="AJ10" s="165">
        <f t="shared" si="16"/>
        <v>1</v>
      </c>
      <c r="AK10" s="166">
        <f t="shared" si="16"/>
        <v>1</v>
      </c>
      <c r="AL10" s="163">
        <f t="shared" si="7"/>
        <v>1</v>
      </c>
      <c r="AM10" s="162">
        <f t="shared" si="8"/>
        <v>1</v>
      </c>
      <c r="AN10" s="164">
        <f t="shared" si="17"/>
        <v>1</v>
      </c>
      <c r="AO10" s="167">
        <f t="shared" si="17"/>
        <v>1</v>
      </c>
      <c r="AP10" s="167">
        <f t="shared" si="9"/>
        <v>2</v>
      </c>
      <c r="AQ10" s="279">
        <f t="shared" si="18"/>
        <v>1</v>
      </c>
      <c r="AR10" s="279">
        <f t="shared" si="19"/>
        <v>3</v>
      </c>
      <c r="AS10" s="280">
        <f t="shared" si="20"/>
        <v>3</v>
      </c>
      <c r="AT10" s="279">
        <f t="shared" ref="AT10:AT97" si="23">IF(AQ10=0,IF(AR10=1,1,0),0)</f>
        <v>0</v>
      </c>
      <c r="AU10" s="279">
        <f t="shared" si="21"/>
        <v>0</v>
      </c>
    </row>
    <row r="11" spans="2:67" ht="13.5" customHeight="1">
      <c r="B11" s="222" t="s">
        <v>148</v>
      </c>
      <c r="C11" s="292" t="s">
        <v>223</v>
      </c>
      <c r="D11" s="216">
        <f t="shared" si="0"/>
        <v>2</v>
      </c>
      <c r="E11" s="222" t="str">
        <f t="shared" si="1"/>
        <v>нет</v>
      </c>
      <c r="F11" s="218">
        <f t="shared" si="2"/>
        <v>0.39571428571428574</v>
      </c>
      <c r="G11" s="39"/>
      <c r="H11" s="40"/>
      <c r="I11" s="54"/>
      <c r="J11" s="39"/>
      <c r="K11" s="54"/>
      <c r="L11" s="168">
        <f t="shared" si="10"/>
        <v>2</v>
      </c>
      <c r="M11" s="265">
        <f t="shared" si="3"/>
        <v>0.95714285714285718</v>
      </c>
      <c r="N11" s="286"/>
      <c r="O11" s="287"/>
      <c r="P11" s="266">
        <f t="shared" si="11"/>
        <v>2</v>
      </c>
      <c r="Q11" s="168">
        <f t="shared" si="4"/>
        <v>2</v>
      </c>
      <c r="R11" s="207">
        <f t="shared" si="12"/>
        <v>2.7</v>
      </c>
      <c r="S11" s="39"/>
      <c r="T11" s="287"/>
      <c r="U11" s="287"/>
      <c r="V11" s="287"/>
      <c r="W11" s="287"/>
      <c r="X11" s="287"/>
      <c r="Y11" s="282"/>
      <c r="Z11" s="222">
        <f t="shared" si="5"/>
        <v>1</v>
      </c>
      <c r="AA11" s="7"/>
      <c r="AB11" s="209">
        <f t="shared" si="13"/>
        <v>8</v>
      </c>
      <c r="AC11" s="157">
        <f t="shared" si="14"/>
        <v>8</v>
      </c>
      <c r="AD11" s="283">
        <f t="shared" si="22"/>
        <v>38</v>
      </c>
      <c r="AE11" s="120"/>
      <c r="AF11" s="284">
        <f t="shared" si="15"/>
        <v>1</v>
      </c>
      <c r="AG11" s="157">
        <f t="shared" si="6"/>
        <v>8</v>
      </c>
      <c r="AH11" s="170">
        <f t="shared" si="16"/>
        <v>1</v>
      </c>
      <c r="AI11" s="209">
        <f t="shared" si="16"/>
        <v>1</v>
      </c>
      <c r="AJ11" s="157">
        <f t="shared" si="16"/>
        <v>1</v>
      </c>
      <c r="AK11" s="208">
        <f t="shared" si="16"/>
        <v>1</v>
      </c>
      <c r="AL11" s="209">
        <f t="shared" si="7"/>
        <v>1</v>
      </c>
      <c r="AM11" s="207">
        <f t="shared" si="8"/>
        <v>1</v>
      </c>
      <c r="AN11" s="169">
        <f t="shared" si="17"/>
        <v>1</v>
      </c>
      <c r="AO11" s="171">
        <f t="shared" si="17"/>
        <v>1</v>
      </c>
      <c r="AP11" s="171">
        <f t="shared" si="9"/>
        <v>2</v>
      </c>
      <c r="AQ11" s="279">
        <f t="shared" si="18"/>
        <v>1</v>
      </c>
      <c r="AR11" s="279">
        <f t="shared" si="19"/>
        <v>3</v>
      </c>
      <c r="AS11" s="280">
        <f t="shared" si="20"/>
        <v>3</v>
      </c>
      <c r="AT11" s="279">
        <f t="shared" si="23"/>
        <v>0</v>
      </c>
      <c r="AU11" s="279">
        <f t="shared" si="21"/>
        <v>0</v>
      </c>
    </row>
    <row r="12" spans="2:67" ht="13.5" customHeight="1">
      <c r="B12" s="220" t="s">
        <v>150</v>
      </c>
      <c r="C12" s="293" t="s">
        <v>224</v>
      </c>
      <c r="D12" s="219">
        <f t="shared" si="0"/>
        <v>2</v>
      </c>
      <c r="E12" s="220" t="str">
        <f t="shared" si="1"/>
        <v>нет</v>
      </c>
      <c r="F12" s="221">
        <f t="shared" si="2"/>
        <v>0.39571428571428574</v>
      </c>
      <c r="G12" s="41"/>
      <c r="H12" s="42"/>
      <c r="I12" s="55"/>
      <c r="J12" s="41"/>
      <c r="K12" s="52"/>
      <c r="L12" s="161">
        <f t="shared" si="10"/>
        <v>2</v>
      </c>
      <c r="M12" s="221">
        <f t="shared" si="3"/>
        <v>0.95714285714285718</v>
      </c>
      <c r="N12" s="14"/>
      <c r="O12" s="6"/>
      <c r="P12" s="160">
        <f t="shared" si="11"/>
        <v>2</v>
      </c>
      <c r="Q12" s="161">
        <f t="shared" si="4"/>
        <v>2</v>
      </c>
      <c r="R12" s="162">
        <f t="shared" si="12"/>
        <v>2.7</v>
      </c>
      <c r="S12" s="41"/>
      <c r="T12" s="6"/>
      <c r="U12" s="6"/>
      <c r="V12" s="6"/>
      <c r="W12" s="6"/>
      <c r="X12" s="6"/>
      <c r="Y12" s="226"/>
      <c r="Z12" s="220">
        <f t="shared" si="5"/>
        <v>1</v>
      </c>
      <c r="AA12" s="5"/>
      <c r="AB12" s="163">
        <f t="shared" si="13"/>
        <v>8</v>
      </c>
      <c r="AC12" s="165">
        <f t="shared" si="14"/>
        <v>8</v>
      </c>
      <c r="AD12" s="227">
        <f t="shared" si="22"/>
        <v>38</v>
      </c>
      <c r="AE12" s="228"/>
      <c r="AF12" s="284">
        <f t="shared" si="15"/>
        <v>1</v>
      </c>
      <c r="AG12" s="165">
        <f t="shared" si="6"/>
        <v>8</v>
      </c>
      <c r="AH12" s="160">
        <f t="shared" si="16"/>
        <v>1</v>
      </c>
      <c r="AI12" s="163">
        <f t="shared" si="16"/>
        <v>1</v>
      </c>
      <c r="AJ12" s="165">
        <f t="shared" si="16"/>
        <v>1</v>
      </c>
      <c r="AK12" s="166">
        <f t="shared" si="16"/>
        <v>1</v>
      </c>
      <c r="AL12" s="163">
        <f t="shared" si="7"/>
        <v>1</v>
      </c>
      <c r="AM12" s="162">
        <f t="shared" si="8"/>
        <v>1</v>
      </c>
      <c r="AN12" s="164">
        <f t="shared" si="17"/>
        <v>1</v>
      </c>
      <c r="AO12" s="167">
        <f t="shared" si="17"/>
        <v>1</v>
      </c>
      <c r="AP12" s="167">
        <f t="shared" si="9"/>
        <v>2</v>
      </c>
      <c r="AQ12" s="279">
        <f t="shared" si="18"/>
        <v>1</v>
      </c>
      <c r="AR12" s="279">
        <f t="shared" si="19"/>
        <v>3</v>
      </c>
      <c r="AS12" s="280">
        <f t="shared" si="20"/>
        <v>3</v>
      </c>
      <c r="AT12" s="279">
        <f t="shared" si="23"/>
        <v>0</v>
      </c>
      <c r="AU12" s="279">
        <f t="shared" si="21"/>
        <v>0</v>
      </c>
    </row>
    <row r="13" spans="2:67" ht="13.5" customHeight="1">
      <c r="B13" s="222" t="s">
        <v>152</v>
      </c>
      <c r="C13" s="292" t="s">
        <v>225</v>
      </c>
      <c r="D13" s="216">
        <f t="shared" si="0"/>
        <v>2</v>
      </c>
      <c r="E13" s="222" t="str">
        <f t="shared" si="1"/>
        <v>нет</v>
      </c>
      <c r="F13" s="218">
        <f t="shared" si="2"/>
        <v>0.39571428571428574</v>
      </c>
      <c r="G13" s="39"/>
      <c r="H13" s="40"/>
      <c r="I13" s="54"/>
      <c r="J13" s="39"/>
      <c r="K13" s="54"/>
      <c r="L13" s="168">
        <f t="shared" si="10"/>
        <v>2</v>
      </c>
      <c r="M13" s="265">
        <f t="shared" si="3"/>
        <v>0.95714285714285718</v>
      </c>
      <c r="N13" s="286"/>
      <c r="O13" s="287"/>
      <c r="P13" s="266">
        <f t="shared" si="11"/>
        <v>2</v>
      </c>
      <c r="Q13" s="168">
        <f t="shared" si="4"/>
        <v>2</v>
      </c>
      <c r="R13" s="207">
        <f t="shared" si="12"/>
        <v>2.7</v>
      </c>
      <c r="S13" s="39"/>
      <c r="T13" s="287"/>
      <c r="U13" s="287"/>
      <c r="V13" s="287"/>
      <c r="W13" s="287"/>
      <c r="X13" s="287"/>
      <c r="Y13" s="282"/>
      <c r="Z13" s="222">
        <f t="shared" si="5"/>
        <v>1</v>
      </c>
      <c r="AA13" s="7"/>
      <c r="AB13" s="209">
        <f t="shared" si="13"/>
        <v>8</v>
      </c>
      <c r="AC13" s="157">
        <f t="shared" si="14"/>
        <v>8</v>
      </c>
      <c r="AD13" s="283">
        <f t="shared" si="22"/>
        <v>38</v>
      </c>
      <c r="AE13" s="120"/>
      <c r="AF13" s="284">
        <f t="shared" si="15"/>
        <v>1</v>
      </c>
      <c r="AG13" s="157">
        <f t="shared" si="6"/>
        <v>8</v>
      </c>
      <c r="AH13" s="170">
        <f t="shared" si="16"/>
        <v>1</v>
      </c>
      <c r="AI13" s="209">
        <f t="shared" si="16"/>
        <v>1</v>
      </c>
      <c r="AJ13" s="157">
        <f t="shared" si="16"/>
        <v>1</v>
      </c>
      <c r="AK13" s="208">
        <f t="shared" si="16"/>
        <v>1</v>
      </c>
      <c r="AL13" s="209">
        <f t="shared" si="7"/>
        <v>1</v>
      </c>
      <c r="AM13" s="207">
        <f t="shared" si="8"/>
        <v>1</v>
      </c>
      <c r="AN13" s="169">
        <f t="shared" si="17"/>
        <v>1</v>
      </c>
      <c r="AO13" s="171">
        <f t="shared" si="17"/>
        <v>1</v>
      </c>
      <c r="AP13" s="171">
        <f t="shared" si="9"/>
        <v>2</v>
      </c>
      <c r="AQ13" s="279">
        <f t="shared" si="18"/>
        <v>1</v>
      </c>
      <c r="AR13" s="279">
        <f t="shared" si="19"/>
        <v>3</v>
      </c>
      <c r="AS13" s="280">
        <f t="shared" si="20"/>
        <v>3</v>
      </c>
      <c r="AT13" s="279">
        <f t="shared" si="23"/>
        <v>0</v>
      </c>
      <c r="AU13" s="279">
        <f t="shared" si="21"/>
        <v>0</v>
      </c>
    </row>
    <row r="14" spans="2:67" ht="13.5" customHeight="1">
      <c r="B14" s="220" t="s">
        <v>154</v>
      </c>
      <c r="C14" s="293" t="s">
        <v>226</v>
      </c>
      <c r="D14" s="219">
        <f t="shared" si="0"/>
        <v>2</v>
      </c>
      <c r="E14" s="220" t="str">
        <f t="shared" si="1"/>
        <v>нет</v>
      </c>
      <c r="F14" s="221">
        <f t="shared" si="2"/>
        <v>0.39571428571428574</v>
      </c>
      <c r="G14" s="41"/>
      <c r="H14" s="42"/>
      <c r="I14" s="55"/>
      <c r="J14" s="41"/>
      <c r="K14" s="52"/>
      <c r="L14" s="161">
        <f t="shared" si="10"/>
        <v>2</v>
      </c>
      <c r="M14" s="221">
        <f t="shared" si="3"/>
        <v>0.95714285714285718</v>
      </c>
      <c r="N14" s="14"/>
      <c r="O14" s="6"/>
      <c r="P14" s="160">
        <f t="shared" si="11"/>
        <v>2</v>
      </c>
      <c r="Q14" s="161">
        <f t="shared" si="4"/>
        <v>2</v>
      </c>
      <c r="R14" s="162">
        <f t="shared" si="12"/>
        <v>2.7</v>
      </c>
      <c r="S14" s="41"/>
      <c r="T14" s="6"/>
      <c r="U14" s="6"/>
      <c r="V14" s="6"/>
      <c r="W14" s="6"/>
      <c r="X14" s="6"/>
      <c r="Y14" s="226"/>
      <c r="Z14" s="220">
        <f t="shared" si="5"/>
        <v>1</v>
      </c>
      <c r="AA14" s="5"/>
      <c r="AB14" s="163">
        <f t="shared" si="13"/>
        <v>8</v>
      </c>
      <c r="AC14" s="165">
        <f t="shared" si="14"/>
        <v>8</v>
      </c>
      <c r="AD14" s="227">
        <f t="shared" si="22"/>
        <v>38</v>
      </c>
      <c r="AE14" s="228"/>
      <c r="AF14" s="284">
        <f t="shared" si="15"/>
        <v>1</v>
      </c>
      <c r="AG14" s="165">
        <f t="shared" si="6"/>
        <v>8</v>
      </c>
      <c r="AH14" s="160">
        <f t="shared" si="16"/>
        <v>1</v>
      </c>
      <c r="AI14" s="163">
        <f t="shared" si="16"/>
        <v>1</v>
      </c>
      <c r="AJ14" s="165">
        <f t="shared" si="16"/>
        <v>1</v>
      </c>
      <c r="AK14" s="166">
        <f t="shared" si="16"/>
        <v>1</v>
      </c>
      <c r="AL14" s="163">
        <f t="shared" si="7"/>
        <v>1</v>
      </c>
      <c r="AM14" s="162">
        <f t="shared" si="8"/>
        <v>1</v>
      </c>
      <c r="AN14" s="164">
        <f t="shared" si="17"/>
        <v>1</v>
      </c>
      <c r="AO14" s="167">
        <f t="shared" si="17"/>
        <v>1</v>
      </c>
      <c r="AP14" s="167">
        <f t="shared" si="9"/>
        <v>2</v>
      </c>
      <c r="AQ14" s="279">
        <f t="shared" si="18"/>
        <v>1</v>
      </c>
      <c r="AR14" s="279">
        <f t="shared" si="19"/>
        <v>3</v>
      </c>
      <c r="AS14" s="280">
        <f t="shared" si="20"/>
        <v>3</v>
      </c>
      <c r="AT14" s="279">
        <f t="shared" si="23"/>
        <v>0</v>
      </c>
      <c r="AU14" s="279">
        <f t="shared" si="21"/>
        <v>0</v>
      </c>
    </row>
    <row r="15" spans="2:67" ht="13.5" customHeight="1">
      <c r="B15" s="222" t="s">
        <v>156</v>
      </c>
      <c r="C15" s="292" t="s">
        <v>227</v>
      </c>
      <c r="D15" s="216">
        <f t="shared" si="0"/>
        <v>2</v>
      </c>
      <c r="E15" s="222" t="str">
        <f t="shared" si="1"/>
        <v>нет</v>
      </c>
      <c r="F15" s="218">
        <f t="shared" si="2"/>
        <v>0.39571428571428574</v>
      </c>
      <c r="G15" s="39"/>
      <c r="H15" s="40"/>
      <c r="I15" s="54"/>
      <c r="J15" s="39"/>
      <c r="K15" s="54"/>
      <c r="L15" s="168">
        <f t="shared" si="10"/>
        <v>2</v>
      </c>
      <c r="M15" s="265">
        <f t="shared" si="3"/>
        <v>0.95714285714285718</v>
      </c>
      <c r="N15" s="286"/>
      <c r="O15" s="287"/>
      <c r="P15" s="266">
        <f t="shared" si="11"/>
        <v>2</v>
      </c>
      <c r="Q15" s="168">
        <f t="shared" si="4"/>
        <v>2</v>
      </c>
      <c r="R15" s="207">
        <f t="shared" si="12"/>
        <v>2.7</v>
      </c>
      <c r="S15" s="39"/>
      <c r="T15" s="287"/>
      <c r="U15" s="287"/>
      <c r="V15" s="287"/>
      <c r="W15" s="287"/>
      <c r="X15" s="287"/>
      <c r="Y15" s="282"/>
      <c r="Z15" s="222">
        <f t="shared" si="5"/>
        <v>1</v>
      </c>
      <c r="AA15" s="7"/>
      <c r="AB15" s="209">
        <f t="shared" si="13"/>
        <v>8</v>
      </c>
      <c r="AC15" s="157">
        <f t="shared" si="14"/>
        <v>8</v>
      </c>
      <c r="AD15" s="283">
        <f t="shared" si="22"/>
        <v>38</v>
      </c>
      <c r="AE15" s="120"/>
      <c r="AF15" s="284">
        <f t="shared" si="15"/>
        <v>1</v>
      </c>
      <c r="AG15" s="157">
        <f t="shared" si="6"/>
        <v>8</v>
      </c>
      <c r="AH15" s="170">
        <f t="shared" si="16"/>
        <v>1</v>
      </c>
      <c r="AI15" s="209">
        <f t="shared" si="16"/>
        <v>1</v>
      </c>
      <c r="AJ15" s="157">
        <f t="shared" si="16"/>
        <v>1</v>
      </c>
      <c r="AK15" s="208">
        <f t="shared" si="16"/>
        <v>1</v>
      </c>
      <c r="AL15" s="209">
        <f t="shared" si="7"/>
        <v>1</v>
      </c>
      <c r="AM15" s="207">
        <f t="shared" si="8"/>
        <v>1</v>
      </c>
      <c r="AN15" s="169">
        <f t="shared" si="17"/>
        <v>1</v>
      </c>
      <c r="AO15" s="171">
        <f t="shared" si="17"/>
        <v>1</v>
      </c>
      <c r="AP15" s="171">
        <f t="shared" si="9"/>
        <v>2</v>
      </c>
      <c r="AQ15" s="279">
        <f t="shared" si="18"/>
        <v>1</v>
      </c>
      <c r="AR15" s="279">
        <f t="shared" si="19"/>
        <v>3</v>
      </c>
      <c r="AS15" s="280">
        <f t="shared" si="20"/>
        <v>3</v>
      </c>
      <c r="AT15" s="279">
        <f t="shared" si="23"/>
        <v>0</v>
      </c>
      <c r="AU15" s="279">
        <f t="shared" si="21"/>
        <v>0</v>
      </c>
    </row>
    <row r="16" spans="2:67" ht="13.5" customHeight="1">
      <c r="B16" s="220" t="s">
        <v>158</v>
      </c>
      <c r="C16" s="293" t="s">
        <v>228</v>
      </c>
      <c r="D16" s="219">
        <f t="shared" si="0"/>
        <v>2</v>
      </c>
      <c r="E16" s="220" t="str">
        <f t="shared" si="1"/>
        <v>нет</v>
      </c>
      <c r="F16" s="221">
        <f t="shared" si="2"/>
        <v>0.39571428571428574</v>
      </c>
      <c r="G16" s="41"/>
      <c r="H16" s="42"/>
      <c r="I16" s="55"/>
      <c r="J16" s="41"/>
      <c r="K16" s="52"/>
      <c r="L16" s="161">
        <f t="shared" si="10"/>
        <v>2</v>
      </c>
      <c r="M16" s="221">
        <f t="shared" si="3"/>
        <v>0.95714285714285718</v>
      </c>
      <c r="N16" s="14"/>
      <c r="O16" s="6"/>
      <c r="P16" s="160">
        <f t="shared" si="11"/>
        <v>2</v>
      </c>
      <c r="Q16" s="161">
        <f t="shared" si="4"/>
        <v>2</v>
      </c>
      <c r="R16" s="162">
        <f t="shared" si="12"/>
        <v>2.7</v>
      </c>
      <c r="S16" s="41"/>
      <c r="T16" s="6"/>
      <c r="U16" s="6"/>
      <c r="V16" s="6"/>
      <c r="W16" s="6"/>
      <c r="X16" s="6"/>
      <c r="Y16" s="226"/>
      <c r="Z16" s="220">
        <f t="shared" si="5"/>
        <v>1</v>
      </c>
      <c r="AA16" s="5"/>
      <c r="AB16" s="163">
        <f t="shared" si="13"/>
        <v>8</v>
      </c>
      <c r="AC16" s="165">
        <f t="shared" si="14"/>
        <v>8</v>
      </c>
      <c r="AD16" s="227">
        <f t="shared" si="22"/>
        <v>38</v>
      </c>
      <c r="AE16" s="228"/>
      <c r="AF16" s="284">
        <f t="shared" si="15"/>
        <v>1</v>
      </c>
      <c r="AG16" s="165">
        <f t="shared" si="6"/>
        <v>8</v>
      </c>
      <c r="AH16" s="160">
        <f t="shared" si="16"/>
        <v>1</v>
      </c>
      <c r="AI16" s="163">
        <f t="shared" si="16"/>
        <v>1</v>
      </c>
      <c r="AJ16" s="165">
        <f t="shared" si="16"/>
        <v>1</v>
      </c>
      <c r="AK16" s="166">
        <f t="shared" si="16"/>
        <v>1</v>
      </c>
      <c r="AL16" s="163">
        <f t="shared" si="7"/>
        <v>1</v>
      </c>
      <c r="AM16" s="162">
        <f t="shared" si="8"/>
        <v>1</v>
      </c>
      <c r="AN16" s="164">
        <f t="shared" si="17"/>
        <v>1</v>
      </c>
      <c r="AO16" s="167">
        <f t="shared" si="17"/>
        <v>1</v>
      </c>
      <c r="AP16" s="167">
        <f t="shared" si="9"/>
        <v>2</v>
      </c>
      <c r="AQ16" s="279">
        <f t="shared" si="18"/>
        <v>1</v>
      </c>
      <c r="AR16" s="279">
        <f t="shared" si="19"/>
        <v>3</v>
      </c>
      <c r="AS16" s="280">
        <f t="shared" si="20"/>
        <v>3</v>
      </c>
      <c r="AT16" s="279">
        <f t="shared" si="23"/>
        <v>0</v>
      </c>
      <c r="AU16" s="279">
        <f t="shared" si="21"/>
        <v>0</v>
      </c>
    </row>
    <row r="17" spans="2:47" ht="13.5" customHeight="1">
      <c r="B17" s="222" t="s">
        <v>160</v>
      </c>
      <c r="C17" s="292" t="s">
        <v>229</v>
      </c>
      <c r="D17" s="216">
        <f t="shared" si="0"/>
        <v>2</v>
      </c>
      <c r="E17" s="222" t="str">
        <f t="shared" si="1"/>
        <v>нет</v>
      </c>
      <c r="F17" s="218">
        <f t="shared" si="2"/>
        <v>0.39571428571428574</v>
      </c>
      <c r="G17" s="39"/>
      <c r="H17" s="40"/>
      <c r="I17" s="54"/>
      <c r="J17" s="39"/>
      <c r="K17" s="54"/>
      <c r="L17" s="168">
        <f t="shared" si="10"/>
        <v>2</v>
      </c>
      <c r="M17" s="265">
        <f t="shared" si="3"/>
        <v>0.95714285714285718</v>
      </c>
      <c r="N17" s="286"/>
      <c r="O17" s="287"/>
      <c r="P17" s="266">
        <f t="shared" si="11"/>
        <v>2</v>
      </c>
      <c r="Q17" s="168">
        <f t="shared" si="4"/>
        <v>2</v>
      </c>
      <c r="R17" s="207">
        <f t="shared" si="12"/>
        <v>2.7</v>
      </c>
      <c r="S17" s="39"/>
      <c r="T17" s="287"/>
      <c r="U17" s="287"/>
      <c r="V17" s="287"/>
      <c r="W17" s="287"/>
      <c r="X17" s="287"/>
      <c r="Y17" s="282"/>
      <c r="Z17" s="222">
        <f t="shared" si="5"/>
        <v>1</v>
      </c>
      <c r="AA17" s="7"/>
      <c r="AB17" s="209">
        <f t="shared" si="13"/>
        <v>8</v>
      </c>
      <c r="AC17" s="157">
        <f t="shared" si="14"/>
        <v>8</v>
      </c>
      <c r="AD17" s="283">
        <f t="shared" si="22"/>
        <v>38</v>
      </c>
      <c r="AE17" s="120"/>
      <c r="AF17" s="284">
        <f t="shared" si="15"/>
        <v>1</v>
      </c>
      <c r="AG17" s="157">
        <f t="shared" si="6"/>
        <v>8</v>
      </c>
      <c r="AH17" s="170">
        <f t="shared" si="16"/>
        <v>1</v>
      </c>
      <c r="AI17" s="209">
        <f t="shared" si="16"/>
        <v>1</v>
      </c>
      <c r="AJ17" s="157">
        <f t="shared" si="16"/>
        <v>1</v>
      </c>
      <c r="AK17" s="208">
        <f t="shared" si="16"/>
        <v>1</v>
      </c>
      <c r="AL17" s="209">
        <f t="shared" si="7"/>
        <v>1</v>
      </c>
      <c r="AM17" s="207">
        <f t="shared" si="8"/>
        <v>1</v>
      </c>
      <c r="AN17" s="169">
        <f t="shared" si="17"/>
        <v>1</v>
      </c>
      <c r="AO17" s="171">
        <f t="shared" si="17"/>
        <v>1</v>
      </c>
      <c r="AP17" s="171">
        <f t="shared" si="9"/>
        <v>2</v>
      </c>
      <c r="AQ17" s="279">
        <f t="shared" si="18"/>
        <v>1</v>
      </c>
      <c r="AR17" s="279">
        <f t="shared" si="19"/>
        <v>3</v>
      </c>
      <c r="AS17" s="280">
        <f t="shared" si="20"/>
        <v>3</v>
      </c>
      <c r="AT17" s="279">
        <f t="shared" si="23"/>
        <v>0</v>
      </c>
      <c r="AU17" s="279">
        <f t="shared" si="21"/>
        <v>0</v>
      </c>
    </row>
    <row r="18" spans="2:47" ht="13.5" customHeight="1">
      <c r="B18" s="220" t="s">
        <v>162</v>
      </c>
      <c r="C18" s="293" t="s">
        <v>230</v>
      </c>
      <c r="D18" s="219">
        <f t="shared" si="0"/>
        <v>2</v>
      </c>
      <c r="E18" s="220" t="str">
        <f t="shared" si="1"/>
        <v>нет</v>
      </c>
      <c r="F18" s="221">
        <f t="shared" si="2"/>
        <v>0.39571428571428574</v>
      </c>
      <c r="G18" s="41"/>
      <c r="H18" s="42"/>
      <c r="I18" s="55"/>
      <c r="J18" s="41"/>
      <c r="K18" s="52"/>
      <c r="L18" s="161">
        <f t="shared" si="10"/>
        <v>2</v>
      </c>
      <c r="M18" s="221">
        <f t="shared" si="3"/>
        <v>0.95714285714285718</v>
      </c>
      <c r="N18" s="14"/>
      <c r="O18" s="6"/>
      <c r="P18" s="160">
        <f t="shared" si="11"/>
        <v>2</v>
      </c>
      <c r="Q18" s="161">
        <f t="shared" si="4"/>
        <v>2</v>
      </c>
      <c r="R18" s="162">
        <f t="shared" si="12"/>
        <v>2.7</v>
      </c>
      <c r="S18" s="41"/>
      <c r="T18" s="6"/>
      <c r="U18" s="6"/>
      <c r="V18" s="6"/>
      <c r="W18" s="6"/>
      <c r="X18" s="6"/>
      <c r="Y18" s="226"/>
      <c r="Z18" s="220">
        <f t="shared" si="5"/>
        <v>1</v>
      </c>
      <c r="AA18" s="5"/>
      <c r="AB18" s="163">
        <f t="shared" si="13"/>
        <v>8</v>
      </c>
      <c r="AC18" s="165">
        <f t="shared" si="14"/>
        <v>8</v>
      </c>
      <c r="AD18" s="227">
        <f t="shared" si="22"/>
        <v>38</v>
      </c>
      <c r="AE18" s="228"/>
      <c r="AF18" s="284">
        <f t="shared" si="15"/>
        <v>1</v>
      </c>
      <c r="AG18" s="165">
        <f t="shared" si="6"/>
        <v>8</v>
      </c>
      <c r="AH18" s="160">
        <f t="shared" si="16"/>
        <v>1</v>
      </c>
      <c r="AI18" s="163">
        <f t="shared" si="16"/>
        <v>1</v>
      </c>
      <c r="AJ18" s="165">
        <f t="shared" si="16"/>
        <v>1</v>
      </c>
      <c r="AK18" s="166">
        <f t="shared" si="16"/>
        <v>1</v>
      </c>
      <c r="AL18" s="163">
        <f t="shared" si="7"/>
        <v>1</v>
      </c>
      <c r="AM18" s="162">
        <f t="shared" si="8"/>
        <v>1</v>
      </c>
      <c r="AN18" s="164">
        <f t="shared" si="17"/>
        <v>1</v>
      </c>
      <c r="AO18" s="167">
        <f t="shared" si="17"/>
        <v>1</v>
      </c>
      <c r="AP18" s="167">
        <f t="shared" si="9"/>
        <v>2</v>
      </c>
      <c r="AQ18" s="279">
        <f t="shared" si="18"/>
        <v>1</v>
      </c>
      <c r="AR18" s="279">
        <f t="shared" si="19"/>
        <v>3</v>
      </c>
      <c r="AS18" s="280">
        <f t="shared" si="20"/>
        <v>3</v>
      </c>
      <c r="AT18" s="279">
        <f t="shared" si="23"/>
        <v>0</v>
      </c>
      <c r="AU18" s="279">
        <f t="shared" si="21"/>
        <v>0</v>
      </c>
    </row>
    <row r="19" spans="2:47" ht="13.5" customHeight="1">
      <c r="B19" s="222" t="s">
        <v>164</v>
      </c>
      <c r="C19" s="292"/>
      <c r="D19" s="216">
        <f t="shared" si="0"/>
        <v>2</v>
      </c>
      <c r="E19" s="222" t="str">
        <f t="shared" si="1"/>
        <v>нет</v>
      </c>
      <c r="F19" s="218">
        <f t="shared" si="2"/>
        <v>0.39571428571428574</v>
      </c>
      <c r="G19" s="39"/>
      <c r="H19" s="40"/>
      <c r="I19" s="54"/>
      <c r="J19" s="39"/>
      <c r="K19" s="54"/>
      <c r="L19" s="168">
        <f t="shared" si="10"/>
        <v>2</v>
      </c>
      <c r="M19" s="265">
        <f t="shared" si="3"/>
        <v>0.95714285714285718</v>
      </c>
      <c r="N19" s="286"/>
      <c r="O19" s="287"/>
      <c r="P19" s="266">
        <f t="shared" si="11"/>
        <v>2</v>
      </c>
      <c r="Q19" s="168">
        <f t="shared" si="4"/>
        <v>2</v>
      </c>
      <c r="R19" s="207">
        <f t="shared" si="12"/>
        <v>2.7</v>
      </c>
      <c r="S19" s="39"/>
      <c r="T19" s="287"/>
      <c r="U19" s="287"/>
      <c r="V19" s="287"/>
      <c r="W19" s="287"/>
      <c r="X19" s="287"/>
      <c r="Y19" s="282"/>
      <c r="Z19" s="222">
        <f t="shared" si="5"/>
        <v>1</v>
      </c>
      <c r="AA19" s="7"/>
      <c r="AB19" s="209">
        <f t="shared" si="13"/>
        <v>8</v>
      </c>
      <c r="AC19" s="157">
        <f t="shared" si="14"/>
        <v>8</v>
      </c>
      <c r="AD19" s="283">
        <f t="shared" si="22"/>
        <v>38</v>
      </c>
      <c r="AE19" s="120"/>
      <c r="AF19" s="284">
        <f t="shared" si="15"/>
        <v>1</v>
      </c>
      <c r="AG19" s="157">
        <f t="shared" si="6"/>
        <v>8</v>
      </c>
      <c r="AH19" s="170">
        <f t="shared" si="16"/>
        <v>1</v>
      </c>
      <c r="AI19" s="209">
        <f t="shared" si="16"/>
        <v>1</v>
      </c>
      <c r="AJ19" s="157">
        <f t="shared" si="16"/>
        <v>1</v>
      </c>
      <c r="AK19" s="208">
        <f t="shared" si="16"/>
        <v>1</v>
      </c>
      <c r="AL19" s="209">
        <f t="shared" si="7"/>
        <v>1</v>
      </c>
      <c r="AM19" s="207">
        <f t="shared" si="8"/>
        <v>1</v>
      </c>
      <c r="AN19" s="169">
        <f t="shared" si="17"/>
        <v>1</v>
      </c>
      <c r="AO19" s="171">
        <f t="shared" si="17"/>
        <v>1</v>
      </c>
      <c r="AP19" s="157">
        <f t="shared" si="9"/>
        <v>2</v>
      </c>
      <c r="AQ19" s="279">
        <f t="shared" si="18"/>
        <v>1</v>
      </c>
      <c r="AR19" s="279">
        <f t="shared" si="19"/>
        <v>3</v>
      </c>
      <c r="AS19" s="280">
        <f t="shared" si="20"/>
        <v>3</v>
      </c>
      <c r="AT19" s="279">
        <f t="shared" si="23"/>
        <v>0</v>
      </c>
      <c r="AU19" s="279">
        <f t="shared" si="21"/>
        <v>0</v>
      </c>
    </row>
    <row r="20" spans="2:47" ht="13.5" customHeight="1">
      <c r="B20" s="220" t="s">
        <v>166</v>
      </c>
      <c r="C20" s="293"/>
      <c r="D20" s="219">
        <f t="shared" si="0"/>
        <v>2</v>
      </c>
      <c r="E20" s="220" t="str">
        <f t="shared" si="1"/>
        <v>нет</v>
      </c>
      <c r="F20" s="221">
        <f t="shared" si="2"/>
        <v>0.39571428571428574</v>
      </c>
      <c r="G20" s="41"/>
      <c r="H20" s="42"/>
      <c r="I20" s="55"/>
      <c r="J20" s="41"/>
      <c r="K20" s="52"/>
      <c r="L20" s="161">
        <f t="shared" si="10"/>
        <v>2</v>
      </c>
      <c r="M20" s="221">
        <f t="shared" si="3"/>
        <v>0.95714285714285718</v>
      </c>
      <c r="N20" s="14"/>
      <c r="O20" s="6"/>
      <c r="P20" s="160">
        <f t="shared" si="11"/>
        <v>2</v>
      </c>
      <c r="Q20" s="161">
        <f t="shared" si="4"/>
        <v>2</v>
      </c>
      <c r="R20" s="162">
        <f t="shared" si="12"/>
        <v>2.7</v>
      </c>
      <c r="S20" s="41"/>
      <c r="T20" s="6"/>
      <c r="U20" s="6"/>
      <c r="V20" s="6"/>
      <c r="W20" s="6"/>
      <c r="X20" s="6"/>
      <c r="Y20" s="226"/>
      <c r="Z20" s="220">
        <f t="shared" si="5"/>
        <v>1</v>
      </c>
      <c r="AA20" s="5"/>
      <c r="AB20" s="163">
        <f t="shared" si="13"/>
        <v>8</v>
      </c>
      <c r="AC20" s="165">
        <f t="shared" si="14"/>
        <v>8</v>
      </c>
      <c r="AD20" s="227">
        <f t="shared" si="22"/>
        <v>38</v>
      </c>
      <c r="AE20" s="120"/>
      <c r="AF20" s="284">
        <f t="shared" si="15"/>
        <v>1</v>
      </c>
      <c r="AG20" s="165">
        <f t="shared" si="6"/>
        <v>8</v>
      </c>
      <c r="AH20" s="160">
        <f t="shared" si="16"/>
        <v>1</v>
      </c>
      <c r="AI20" s="163">
        <f t="shared" si="16"/>
        <v>1</v>
      </c>
      <c r="AJ20" s="165">
        <f t="shared" si="16"/>
        <v>1</v>
      </c>
      <c r="AK20" s="166">
        <f t="shared" si="16"/>
        <v>1</v>
      </c>
      <c r="AL20" s="163">
        <f t="shared" si="7"/>
        <v>1</v>
      </c>
      <c r="AM20" s="162">
        <f t="shared" si="8"/>
        <v>1</v>
      </c>
      <c r="AN20" s="164">
        <f t="shared" si="17"/>
        <v>1</v>
      </c>
      <c r="AO20" s="167">
        <f t="shared" si="17"/>
        <v>1</v>
      </c>
      <c r="AP20" s="165">
        <f t="shared" si="9"/>
        <v>2</v>
      </c>
      <c r="AQ20" s="279">
        <f t="shared" si="18"/>
        <v>1</v>
      </c>
      <c r="AR20" s="279">
        <f t="shared" si="19"/>
        <v>3</v>
      </c>
      <c r="AS20" s="280">
        <f t="shared" si="20"/>
        <v>3</v>
      </c>
      <c r="AT20" s="279">
        <f t="shared" si="23"/>
        <v>0</v>
      </c>
      <c r="AU20" s="279">
        <f t="shared" si="21"/>
        <v>0</v>
      </c>
    </row>
    <row r="21" spans="2:47" ht="13.5" customHeight="1">
      <c r="B21" s="222" t="s">
        <v>168</v>
      </c>
      <c r="C21" s="292"/>
      <c r="D21" s="216">
        <f t="shared" si="0"/>
        <v>2</v>
      </c>
      <c r="E21" s="222" t="str">
        <f t="shared" si="1"/>
        <v>нет</v>
      </c>
      <c r="F21" s="218">
        <f t="shared" si="2"/>
        <v>0.39571428571428574</v>
      </c>
      <c r="G21" s="39"/>
      <c r="H21" s="40"/>
      <c r="I21" s="54"/>
      <c r="J21" s="39"/>
      <c r="K21" s="54"/>
      <c r="L21" s="168">
        <f t="shared" si="10"/>
        <v>2</v>
      </c>
      <c r="M21" s="265">
        <f t="shared" si="3"/>
        <v>0.95714285714285718</v>
      </c>
      <c r="N21" s="286"/>
      <c r="O21" s="287"/>
      <c r="P21" s="266">
        <f t="shared" si="11"/>
        <v>2</v>
      </c>
      <c r="Q21" s="168">
        <f t="shared" si="4"/>
        <v>2</v>
      </c>
      <c r="R21" s="207">
        <f t="shared" si="12"/>
        <v>2.7</v>
      </c>
      <c r="S21" s="39"/>
      <c r="T21" s="287"/>
      <c r="U21" s="287"/>
      <c r="V21" s="287"/>
      <c r="W21" s="287"/>
      <c r="X21" s="287"/>
      <c r="Y21" s="282"/>
      <c r="Z21" s="222">
        <f t="shared" si="5"/>
        <v>1</v>
      </c>
      <c r="AA21" s="7"/>
      <c r="AB21" s="209">
        <f t="shared" si="13"/>
        <v>8</v>
      </c>
      <c r="AC21" s="157">
        <f t="shared" si="14"/>
        <v>8</v>
      </c>
      <c r="AD21" s="283">
        <f t="shared" si="22"/>
        <v>38</v>
      </c>
      <c r="AE21" s="120"/>
      <c r="AF21" s="284">
        <f t="shared" si="15"/>
        <v>1</v>
      </c>
      <c r="AG21" s="157">
        <f t="shared" si="6"/>
        <v>8</v>
      </c>
      <c r="AH21" s="170">
        <f t="shared" si="16"/>
        <v>1</v>
      </c>
      <c r="AI21" s="209">
        <f t="shared" si="16"/>
        <v>1</v>
      </c>
      <c r="AJ21" s="157">
        <f t="shared" si="16"/>
        <v>1</v>
      </c>
      <c r="AK21" s="208">
        <f t="shared" si="16"/>
        <v>1</v>
      </c>
      <c r="AL21" s="209">
        <f t="shared" si="7"/>
        <v>1</v>
      </c>
      <c r="AM21" s="207">
        <f t="shared" si="8"/>
        <v>1</v>
      </c>
      <c r="AN21" s="169">
        <f t="shared" si="17"/>
        <v>1</v>
      </c>
      <c r="AO21" s="171">
        <f t="shared" si="17"/>
        <v>1</v>
      </c>
      <c r="AP21" s="157">
        <f t="shared" si="9"/>
        <v>2</v>
      </c>
      <c r="AQ21" s="279">
        <f t="shared" si="18"/>
        <v>1</v>
      </c>
      <c r="AR21" s="279">
        <f t="shared" si="19"/>
        <v>3</v>
      </c>
      <c r="AS21" s="280">
        <f t="shared" si="20"/>
        <v>3</v>
      </c>
      <c r="AT21" s="279">
        <f t="shared" si="23"/>
        <v>0</v>
      </c>
      <c r="AU21" s="279">
        <f t="shared" si="21"/>
        <v>0</v>
      </c>
    </row>
    <row r="22" spans="2:47" ht="13.5" customHeight="1">
      <c r="B22" s="220" t="s">
        <v>170</v>
      </c>
      <c r="C22" s="293"/>
      <c r="D22" s="219">
        <f t="shared" si="0"/>
        <v>2</v>
      </c>
      <c r="E22" s="220" t="str">
        <f t="shared" si="1"/>
        <v>нет</v>
      </c>
      <c r="F22" s="221">
        <f t="shared" si="2"/>
        <v>0.39571428571428574</v>
      </c>
      <c r="G22" s="41"/>
      <c r="H22" s="42"/>
      <c r="I22" s="55"/>
      <c r="J22" s="41"/>
      <c r="K22" s="52"/>
      <c r="L22" s="161">
        <f t="shared" si="10"/>
        <v>2</v>
      </c>
      <c r="M22" s="221">
        <f t="shared" si="3"/>
        <v>0.95714285714285718</v>
      </c>
      <c r="N22" s="14"/>
      <c r="O22" s="6"/>
      <c r="P22" s="160">
        <f t="shared" si="11"/>
        <v>2</v>
      </c>
      <c r="Q22" s="161">
        <f t="shared" si="4"/>
        <v>2</v>
      </c>
      <c r="R22" s="162">
        <f t="shared" si="12"/>
        <v>2.7</v>
      </c>
      <c r="S22" s="41"/>
      <c r="T22" s="6"/>
      <c r="U22" s="6"/>
      <c r="V22" s="6"/>
      <c r="W22" s="6"/>
      <c r="X22" s="6"/>
      <c r="Y22" s="226"/>
      <c r="Z22" s="220">
        <f t="shared" si="5"/>
        <v>1</v>
      </c>
      <c r="AA22" s="5"/>
      <c r="AB22" s="163">
        <f t="shared" si="13"/>
        <v>8</v>
      </c>
      <c r="AC22" s="165">
        <f t="shared" si="14"/>
        <v>8</v>
      </c>
      <c r="AD22" s="227">
        <f t="shared" si="22"/>
        <v>38</v>
      </c>
      <c r="AE22" s="120"/>
      <c r="AF22" s="284">
        <f t="shared" si="15"/>
        <v>1</v>
      </c>
      <c r="AG22" s="165">
        <f t="shared" si="6"/>
        <v>8</v>
      </c>
      <c r="AH22" s="160">
        <f t="shared" si="16"/>
        <v>1</v>
      </c>
      <c r="AI22" s="163">
        <f t="shared" si="16"/>
        <v>1</v>
      </c>
      <c r="AJ22" s="165">
        <f t="shared" si="16"/>
        <v>1</v>
      </c>
      <c r="AK22" s="166">
        <f t="shared" si="16"/>
        <v>1</v>
      </c>
      <c r="AL22" s="163">
        <f t="shared" si="7"/>
        <v>1</v>
      </c>
      <c r="AM22" s="162">
        <f t="shared" si="8"/>
        <v>1</v>
      </c>
      <c r="AN22" s="164">
        <f t="shared" si="17"/>
        <v>1</v>
      </c>
      <c r="AO22" s="167">
        <f t="shared" si="17"/>
        <v>1</v>
      </c>
      <c r="AP22" s="165">
        <f t="shared" si="9"/>
        <v>2</v>
      </c>
      <c r="AQ22" s="279">
        <f t="shared" si="18"/>
        <v>1</v>
      </c>
      <c r="AR22" s="279">
        <f t="shared" si="19"/>
        <v>3</v>
      </c>
      <c r="AS22" s="280">
        <f t="shared" si="20"/>
        <v>3</v>
      </c>
      <c r="AT22" s="279">
        <f t="shared" si="23"/>
        <v>0</v>
      </c>
      <c r="AU22" s="279">
        <f t="shared" si="21"/>
        <v>0</v>
      </c>
    </row>
    <row r="23" spans="2:47" ht="13.5" customHeight="1">
      <c r="B23" s="222" t="s">
        <v>172</v>
      </c>
      <c r="C23" s="292"/>
      <c r="D23" s="216">
        <f t="shared" si="0"/>
        <v>2</v>
      </c>
      <c r="E23" s="222" t="str">
        <f t="shared" si="1"/>
        <v>нет</v>
      </c>
      <c r="F23" s="218">
        <f t="shared" si="2"/>
        <v>0.39571428571428574</v>
      </c>
      <c r="G23" s="39"/>
      <c r="H23" s="40"/>
      <c r="I23" s="54"/>
      <c r="J23" s="39"/>
      <c r="K23" s="54"/>
      <c r="L23" s="168">
        <f t="shared" si="10"/>
        <v>2</v>
      </c>
      <c r="M23" s="265">
        <f t="shared" si="3"/>
        <v>0.95714285714285718</v>
      </c>
      <c r="N23" s="286"/>
      <c r="O23" s="287"/>
      <c r="P23" s="266">
        <f t="shared" si="11"/>
        <v>2</v>
      </c>
      <c r="Q23" s="168">
        <f t="shared" si="4"/>
        <v>2</v>
      </c>
      <c r="R23" s="207">
        <f t="shared" si="12"/>
        <v>2.7</v>
      </c>
      <c r="S23" s="39"/>
      <c r="T23" s="287"/>
      <c r="U23" s="287"/>
      <c r="V23" s="287"/>
      <c r="W23" s="287"/>
      <c r="X23" s="287"/>
      <c r="Y23" s="282"/>
      <c r="Z23" s="222">
        <f t="shared" si="5"/>
        <v>1</v>
      </c>
      <c r="AA23" s="7"/>
      <c r="AB23" s="209">
        <f t="shared" si="13"/>
        <v>8</v>
      </c>
      <c r="AC23" s="157">
        <f t="shared" si="14"/>
        <v>8</v>
      </c>
      <c r="AD23" s="283">
        <f t="shared" si="22"/>
        <v>38</v>
      </c>
      <c r="AE23" s="120"/>
      <c r="AF23" s="284">
        <f t="shared" si="15"/>
        <v>1</v>
      </c>
      <c r="AG23" s="157">
        <f t="shared" si="6"/>
        <v>8</v>
      </c>
      <c r="AH23" s="170">
        <f t="shared" si="16"/>
        <v>1</v>
      </c>
      <c r="AI23" s="209">
        <f t="shared" si="16"/>
        <v>1</v>
      </c>
      <c r="AJ23" s="157">
        <f t="shared" si="16"/>
        <v>1</v>
      </c>
      <c r="AK23" s="208">
        <f t="shared" si="16"/>
        <v>1</v>
      </c>
      <c r="AL23" s="209">
        <f t="shared" si="7"/>
        <v>1</v>
      </c>
      <c r="AM23" s="207">
        <f t="shared" si="8"/>
        <v>1</v>
      </c>
      <c r="AN23" s="169">
        <f t="shared" si="17"/>
        <v>1</v>
      </c>
      <c r="AO23" s="171">
        <f t="shared" si="17"/>
        <v>1</v>
      </c>
      <c r="AP23" s="157">
        <f t="shared" si="9"/>
        <v>2</v>
      </c>
      <c r="AQ23" s="279">
        <f t="shared" si="18"/>
        <v>1</v>
      </c>
      <c r="AR23" s="279">
        <f t="shared" si="19"/>
        <v>3</v>
      </c>
      <c r="AS23" s="280">
        <f t="shared" si="20"/>
        <v>3</v>
      </c>
      <c r="AT23" s="279">
        <f t="shared" si="23"/>
        <v>0</v>
      </c>
      <c r="AU23" s="279">
        <f t="shared" si="21"/>
        <v>0</v>
      </c>
    </row>
    <row r="24" spans="2:47" ht="13.5" customHeight="1">
      <c r="B24" s="220" t="s">
        <v>174</v>
      </c>
      <c r="C24" s="293"/>
      <c r="D24" s="219">
        <f t="shared" si="0"/>
        <v>2</v>
      </c>
      <c r="E24" s="220" t="str">
        <f t="shared" si="1"/>
        <v>нет</v>
      </c>
      <c r="F24" s="221">
        <f t="shared" si="2"/>
        <v>0.39571428571428574</v>
      </c>
      <c r="G24" s="41"/>
      <c r="H24" s="42"/>
      <c r="I24" s="55"/>
      <c r="J24" s="41"/>
      <c r="K24" s="52"/>
      <c r="L24" s="161">
        <f t="shared" si="10"/>
        <v>2</v>
      </c>
      <c r="M24" s="221">
        <f t="shared" si="3"/>
        <v>0.95714285714285718</v>
      </c>
      <c r="N24" s="14"/>
      <c r="O24" s="6"/>
      <c r="P24" s="160">
        <f t="shared" si="11"/>
        <v>2</v>
      </c>
      <c r="Q24" s="161">
        <f t="shared" si="4"/>
        <v>2</v>
      </c>
      <c r="R24" s="162">
        <f t="shared" si="12"/>
        <v>2.7</v>
      </c>
      <c r="S24" s="41"/>
      <c r="T24" s="6"/>
      <c r="U24" s="6"/>
      <c r="V24" s="6"/>
      <c r="W24" s="6"/>
      <c r="X24" s="6"/>
      <c r="Y24" s="226"/>
      <c r="Z24" s="220">
        <f t="shared" si="5"/>
        <v>1</v>
      </c>
      <c r="AA24" s="5"/>
      <c r="AB24" s="163">
        <f t="shared" si="13"/>
        <v>8</v>
      </c>
      <c r="AC24" s="165">
        <f t="shared" si="14"/>
        <v>8</v>
      </c>
      <c r="AD24" s="227">
        <f t="shared" si="22"/>
        <v>38</v>
      </c>
      <c r="AE24" s="120"/>
      <c r="AF24" s="284">
        <f t="shared" si="15"/>
        <v>1</v>
      </c>
      <c r="AG24" s="165">
        <f t="shared" si="6"/>
        <v>8</v>
      </c>
      <c r="AH24" s="160">
        <f t="shared" ref="AH24:AK32" si="24">IF(G24&lt;2.6,1,0)</f>
        <v>1</v>
      </c>
      <c r="AI24" s="163">
        <f t="shared" si="24"/>
        <v>1</v>
      </c>
      <c r="AJ24" s="165">
        <f t="shared" si="24"/>
        <v>1</v>
      </c>
      <c r="AK24" s="166">
        <f t="shared" si="24"/>
        <v>1</v>
      </c>
      <c r="AL24" s="163">
        <f t="shared" si="7"/>
        <v>1</v>
      </c>
      <c r="AM24" s="162">
        <f t="shared" si="8"/>
        <v>1</v>
      </c>
      <c r="AN24" s="164">
        <f t="shared" ref="AN24:AO32" si="25">IF(N24&lt;2.6,1,0)</f>
        <v>1</v>
      </c>
      <c r="AO24" s="167">
        <f t="shared" si="25"/>
        <v>1</v>
      </c>
      <c r="AP24" s="165">
        <f t="shared" si="9"/>
        <v>2</v>
      </c>
      <c r="AQ24" s="279">
        <f t="shared" si="18"/>
        <v>1</v>
      </c>
      <c r="AR24" s="279">
        <f t="shared" si="19"/>
        <v>3</v>
      </c>
      <c r="AS24" s="280">
        <f t="shared" si="20"/>
        <v>3</v>
      </c>
      <c r="AT24" s="279">
        <f t="shared" si="23"/>
        <v>0</v>
      </c>
      <c r="AU24" s="279">
        <f t="shared" si="21"/>
        <v>0</v>
      </c>
    </row>
    <row r="25" spans="2:47" ht="13.5" customHeight="1">
      <c r="B25" s="222" t="s">
        <v>176</v>
      </c>
      <c r="C25" s="292"/>
      <c r="D25" s="216">
        <f t="shared" si="0"/>
        <v>2</v>
      </c>
      <c r="E25" s="222" t="str">
        <f t="shared" si="1"/>
        <v>нет</v>
      </c>
      <c r="F25" s="218">
        <f t="shared" si="2"/>
        <v>0.39571428571428574</v>
      </c>
      <c r="G25" s="39"/>
      <c r="H25" s="40"/>
      <c r="I25" s="54"/>
      <c r="J25" s="39"/>
      <c r="K25" s="54"/>
      <c r="L25" s="168">
        <f t="shared" si="10"/>
        <v>2</v>
      </c>
      <c r="M25" s="265">
        <f t="shared" si="3"/>
        <v>0.95714285714285718</v>
      </c>
      <c r="N25" s="286"/>
      <c r="O25" s="287"/>
      <c r="P25" s="266">
        <f t="shared" si="11"/>
        <v>2</v>
      </c>
      <c r="Q25" s="168">
        <f t="shared" si="4"/>
        <v>2</v>
      </c>
      <c r="R25" s="207">
        <f t="shared" si="12"/>
        <v>2.7</v>
      </c>
      <c r="S25" s="39"/>
      <c r="T25" s="287"/>
      <c r="U25" s="287"/>
      <c r="V25" s="287"/>
      <c r="W25" s="287"/>
      <c r="X25" s="287"/>
      <c r="Y25" s="282"/>
      <c r="Z25" s="222">
        <f t="shared" si="5"/>
        <v>1</v>
      </c>
      <c r="AA25" s="7"/>
      <c r="AB25" s="209">
        <f t="shared" si="13"/>
        <v>8</v>
      </c>
      <c r="AC25" s="157">
        <f t="shared" si="14"/>
        <v>8</v>
      </c>
      <c r="AD25" s="283">
        <f t="shared" si="22"/>
        <v>38</v>
      </c>
      <c r="AE25" s="120"/>
      <c r="AF25" s="284">
        <f t="shared" si="15"/>
        <v>1</v>
      </c>
      <c r="AG25" s="157">
        <f t="shared" si="6"/>
        <v>8</v>
      </c>
      <c r="AH25" s="170">
        <f t="shared" si="24"/>
        <v>1</v>
      </c>
      <c r="AI25" s="209">
        <f t="shared" si="24"/>
        <v>1</v>
      </c>
      <c r="AJ25" s="157">
        <f t="shared" si="24"/>
        <v>1</v>
      </c>
      <c r="AK25" s="208">
        <f t="shared" si="24"/>
        <v>1</v>
      </c>
      <c r="AL25" s="209">
        <f t="shared" si="7"/>
        <v>1</v>
      </c>
      <c r="AM25" s="207">
        <f t="shared" si="8"/>
        <v>1</v>
      </c>
      <c r="AN25" s="169">
        <f t="shared" si="25"/>
        <v>1</v>
      </c>
      <c r="AO25" s="171">
        <f t="shared" si="25"/>
        <v>1</v>
      </c>
      <c r="AP25" s="157">
        <f t="shared" si="9"/>
        <v>2</v>
      </c>
      <c r="AQ25" s="279">
        <f t="shared" si="18"/>
        <v>1</v>
      </c>
      <c r="AR25" s="279">
        <f t="shared" si="19"/>
        <v>3</v>
      </c>
      <c r="AS25" s="280">
        <f t="shared" si="20"/>
        <v>3</v>
      </c>
      <c r="AT25" s="279">
        <f t="shared" si="23"/>
        <v>0</v>
      </c>
      <c r="AU25" s="279">
        <f t="shared" si="21"/>
        <v>0</v>
      </c>
    </row>
    <row r="26" spans="2:47" ht="13.5" customHeight="1">
      <c r="B26" s="220" t="s">
        <v>178</v>
      </c>
      <c r="C26" s="293"/>
      <c r="D26" s="219">
        <f t="shared" si="0"/>
        <v>2</v>
      </c>
      <c r="E26" s="220" t="str">
        <f t="shared" si="1"/>
        <v>нет</v>
      </c>
      <c r="F26" s="221">
        <f t="shared" si="2"/>
        <v>0.39571428571428574</v>
      </c>
      <c r="G26" s="41"/>
      <c r="H26" s="42"/>
      <c r="I26" s="55"/>
      <c r="J26" s="41"/>
      <c r="K26" s="52"/>
      <c r="L26" s="161">
        <f t="shared" si="10"/>
        <v>2</v>
      </c>
      <c r="M26" s="221">
        <f t="shared" si="3"/>
        <v>0.95714285714285718</v>
      </c>
      <c r="N26" s="14"/>
      <c r="O26" s="6"/>
      <c r="P26" s="160">
        <f t="shared" si="11"/>
        <v>2</v>
      </c>
      <c r="Q26" s="161">
        <f t="shared" si="4"/>
        <v>2</v>
      </c>
      <c r="R26" s="162">
        <f t="shared" si="12"/>
        <v>2.7</v>
      </c>
      <c r="S26" s="41"/>
      <c r="T26" s="6"/>
      <c r="U26" s="6"/>
      <c r="V26" s="6"/>
      <c r="W26" s="6"/>
      <c r="X26" s="6"/>
      <c r="Y26" s="226"/>
      <c r="Z26" s="220">
        <f t="shared" si="5"/>
        <v>1</v>
      </c>
      <c r="AA26" s="5"/>
      <c r="AB26" s="163">
        <f t="shared" si="13"/>
        <v>8</v>
      </c>
      <c r="AC26" s="165">
        <f t="shared" si="14"/>
        <v>8</v>
      </c>
      <c r="AD26" s="227">
        <f t="shared" si="22"/>
        <v>38</v>
      </c>
      <c r="AE26" s="120"/>
      <c r="AF26" s="284">
        <f t="shared" si="15"/>
        <v>1</v>
      </c>
      <c r="AG26" s="165">
        <f t="shared" si="6"/>
        <v>8</v>
      </c>
      <c r="AH26" s="160">
        <f t="shared" si="24"/>
        <v>1</v>
      </c>
      <c r="AI26" s="163">
        <f t="shared" si="24"/>
        <v>1</v>
      </c>
      <c r="AJ26" s="165">
        <f t="shared" si="24"/>
        <v>1</v>
      </c>
      <c r="AK26" s="166">
        <f t="shared" si="24"/>
        <v>1</v>
      </c>
      <c r="AL26" s="163">
        <f t="shared" si="7"/>
        <v>1</v>
      </c>
      <c r="AM26" s="162">
        <f t="shared" si="8"/>
        <v>1</v>
      </c>
      <c r="AN26" s="164">
        <f t="shared" si="25"/>
        <v>1</v>
      </c>
      <c r="AO26" s="167">
        <f t="shared" si="25"/>
        <v>1</v>
      </c>
      <c r="AP26" s="165">
        <f t="shared" si="9"/>
        <v>2</v>
      </c>
      <c r="AQ26" s="279">
        <f t="shared" si="18"/>
        <v>1</v>
      </c>
      <c r="AR26" s="279">
        <f t="shared" si="19"/>
        <v>3</v>
      </c>
      <c r="AS26" s="280">
        <f t="shared" si="20"/>
        <v>3</v>
      </c>
      <c r="AT26" s="279">
        <f t="shared" si="23"/>
        <v>0</v>
      </c>
      <c r="AU26" s="279">
        <f t="shared" si="21"/>
        <v>0</v>
      </c>
    </row>
    <row r="27" spans="2:47" ht="13.5" customHeight="1">
      <c r="B27" s="222" t="s">
        <v>180</v>
      </c>
      <c r="C27" s="292"/>
      <c r="D27" s="216">
        <f t="shared" si="0"/>
        <v>2</v>
      </c>
      <c r="E27" s="222" t="str">
        <f t="shared" si="1"/>
        <v>нет</v>
      </c>
      <c r="F27" s="218">
        <f t="shared" si="2"/>
        <v>0.39571428571428574</v>
      </c>
      <c r="G27" s="39"/>
      <c r="H27" s="40"/>
      <c r="I27" s="54"/>
      <c r="J27" s="39"/>
      <c r="K27" s="54"/>
      <c r="L27" s="168">
        <f t="shared" si="10"/>
        <v>2</v>
      </c>
      <c r="M27" s="265">
        <f t="shared" si="3"/>
        <v>0.95714285714285718</v>
      </c>
      <c r="N27" s="286"/>
      <c r="O27" s="287"/>
      <c r="P27" s="266">
        <f t="shared" si="11"/>
        <v>2</v>
      </c>
      <c r="Q27" s="168">
        <f t="shared" si="4"/>
        <v>2</v>
      </c>
      <c r="R27" s="207">
        <f t="shared" si="12"/>
        <v>2.7</v>
      </c>
      <c r="S27" s="39"/>
      <c r="T27" s="287"/>
      <c r="U27" s="287"/>
      <c r="V27" s="287"/>
      <c r="W27" s="287"/>
      <c r="X27" s="287"/>
      <c r="Y27" s="282"/>
      <c r="Z27" s="222">
        <f t="shared" si="5"/>
        <v>1</v>
      </c>
      <c r="AA27" s="7"/>
      <c r="AB27" s="209">
        <f t="shared" si="13"/>
        <v>8</v>
      </c>
      <c r="AC27" s="157">
        <f t="shared" si="14"/>
        <v>8</v>
      </c>
      <c r="AD27" s="283">
        <f t="shared" si="22"/>
        <v>38</v>
      </c>
      <c r="AE27" s="120"/>
      <c r="AF27" s="284">
        <f t="shared" si="15"/>
        <v>1</v>
      </c>
      <c r="AG27" s="157">
        <f t="shared" si="6"/>
        <v>8</v>
      </c>
      <c r="AH27" s="170">
        <f t="shared" si="24"/>
        <v>1</v>
      </c>
      <c r="AI27" s="209">
        <f t="shared" si="24"/>
        <v>1</v>
      </c>
      <c r="AJ27" s="157">
        <f t="shared" si="24"/>
        <v>1</v>
      </c>
      <c r="AK27" s="208">
        <f t="shared" si="24"/>
        <v>1</v>
      </c>
      <c r="AL27" s="209">
        <f t="shared" si="7"/>
        <v>1</v>
      </c>
      <c r="AM27" s="207">
        <f t="shared" si="8"/>
        <v>1</v>
      </c>
      <c r="AN27" s="169">
        <f t="shared" si="25"/>
        <v>1</v>
      </c>
      <c r="AO27" s="171">
        <f t="shared" si="25"/>
        <v>1</v>
      </c>
      <c r="AP27" s="157">
        <f t="shared" si="9"/>
        <v>2</v>
      </c>
      <c r="AQ27" s="279">
        <f t="shared" si="18"/>
        <v>1</v>
      </c>
      <c r="AR27" s="279">
        <f t="shared" si="19"/>
        <v>3</v>
      </c>
      <c r="AS27" s="280">
        <f t="shared" si="20"/>
        <v>3</v>
      </c>
      <c r="AT27" s="279">
        <f t="shared" si="23"/>
        <v>0</v>
      </c>
      <c r="AU27" s="279">
        <f t="shared" si="21"/>
        <v>0</v>
      </c>
    </row>
    <row r="28" spans="2:47" ht="13.5" customHeight="1">
      <c r="B28" s="220" t="s">
        <v>182</v>
      </c>
      <c r="C28" s="293"/>
      <c r="D28" s="219">
        <f t="shared" si="0"/>
        <v>2</v>
      </c>
      <c r="E28" s="220" t="str">
        <f t="shared" si="1"/>
        <v>нет</v>
      </c>
      <c r="F28" s="221">
        <f t="shared" si="2"/>
        <v>0.39571428571428574</v>
      </c>
      <c r="G28" s="41"/>
      <c r="H28" s="42"/>
      <c r="I28" s="55"/>
      <c r="J28" s="41"/>
      <c r="K28" s="52"/>
      <c r="L28" s="161">
        <f t="shared" si="10"/>
        <v>2</v>
      </c>
      <c r="M28" s="221">
        <f t="shared" si="3"/>
        <v>0.95714285714285718</v>
      </c>
      <c r="N28" s="14"/>
      <c r="O28" s="6"/>
      <c r="P28" s="160">
        <f t="shared" si="11"/>
        <v>2</v>
      </c>
      <c r="Q28" s="161">
        <f t="shared" si="4"/>
        <v>2</v>
      </c>
      <c r="R28" s="162">
        <f t="shared" si="12"/>
        <v>2.7</v>
      </c>
      <c r="S28" s="41"/>
      <c r="T28" s="6"/>
      <c r="U28" s="6"/>
      <c r="V28" s="6"/>
      <c r="W28" s="6"/>
      <c r="X28" s="6"/>
      <c r="Y28" s="226"/>
      <c r="Z28" s="220">
        <f t="shared" si="5"/>
        <v>1</v>
      </c>
      <c r="AA28" s="5"/>
      <c r="AB28" s="163">
        <f t="shared" si="13"/>
        <v>8</v>
      </c>
      <c r="AC28" s="165">
        <f t="shared" si="14"/>
        <v>8</v>
      </c>
      <c r="AD28" s="227">
        <f t="shared" si="22"/>
        <v>38</v>
      </c>
      <c r="AE28" s="120"/>
      <c r="AF28" s="284">
        <f t="shared" si="15"/>
        <v>1</v>
      </c>
      <c r="AG28" s="165">
        <f t="shared" si="6"/>
        <v>8</v>
      </c>
      <c r="AH28" s="160">
        <f t="shared" si="24"/>
        <v>1</v>
      </c>
      <c r="AI28" s="163">
        <f t="shared" si="24"/>
        <v>1</v>
      </c>
      <c r="AJ28" s="165">
        <f t="shared" si="24"/>
        <v>1</v>
      </c>
      <c r="AK28" s="166">
        <f t="shared" si="24"/>
        <v>1</v>
      </c>
      <c r="AL28" s="163">
        <f t="shared" si="7"/>
        <v>1</v>
      </c>
      <c r="AM28" s="162">
        <f t="shared" si="8"/>
        <v>1</v>
      </c>
      <c r="AN28" s="164">
        <f t="shared" si="25"/>
        <v>1</v>
      </c>
      <c r="AO28" s="167">
        <f t="shared" si="25"/>
        <v>1</v>
      </c>
      <c r="AP28" s="165">
        <f t="shared" si="9"/>
        <v>2</v>
      </c>
      <c r="AQ28" s="279">
        <f t="shared" si="18"/>
        <v>1</v>
      </c>
      <c r="AR28" s="279">
        <f t="shared" si="19"/>
        <v>3</v>
      </c>
      <c r="AS28" s="280">
        <f t="shared" si="20"/>
        <v>3</v>
      </c>
      <c r="AT28" s="279">
        <f t="shared" si="23"/>
        <v>0</v>
      </c>
      <c r="AU28" s="279">
        <f t="shared" si="21"/>
        <v>0</v>
      </c>
    </row>
    <row r="29" spans="2:47" ht="13.5" customHeight="1">
      <c r="B29" s="222" t="s">
        <v>184</v>
      </c>
      <c r="C29" s="292"/>
      <c r="D29" s="216">
        <f t="shared" si="0"/>
        <v>2</v>
      </c>
      <c r="E29" s="222" t="str">
        <f t="shared" si="1"/>
        <v>нет</v>
      </c>
      <c r="F29" s="218">
        <f t="shared" si="2"/>
        <v>0.39571428571428574</v>
      </c>
      <c r="G29" s="39"/>
      <c r="H29" s="40"/>
      <c r="I29" s="54"/>
      <c r="J29" s="39"/>
      <c r="K29" s="54"/>
      <c r="L29" s="168">
        <f t="shared" si="10"/>
        <v>2</v>
      </c>
      <c r="M29" s="265">
        <f t="shared" si="3"/>
        <v>0.95714285714285718</v>
      </c>
      <c r="N29" s="286"/>
      <c r="O29" s="287"/>
      <c r="P29" s="266">
        <f t="shared" si="11"/>
        <v>2</v>
      </c>
      <c r="Q29" s="168">
        <f t="shared" si="4"/>
        <v>2</v>
      </c>
      <c r="R29" s="207">
        <f t="shared" si="12"/>
        <v>2.7</v>
      </c>
      <c r="S29" s="39"/>
      <c r="T29" s="287"/>
      <c r="U29" s="287"/>
      <c r="V29" s="287"/>
      <c r="W29" s="287"/>
      <c r="X29" s="287"/>
      <c r="Y29" s="282"/>
      <c r="Z29" s="222">
        <f t="shared" si="5"/>
        <v>1</v>
      </c>
      <c r="AA29" s="7"/>
      <c r="AB29" s="209">
        <f t="shared" si="13"/>
        <v>8</v>
      </c>
      <c r="AC29" s="157">
        <f t="shared" si="14"/>
        <v>8</v>
      </c>
      <c r="AD29" s="283">
        <f t="shared" si="22"/>
        <v>38</v>
      </c>
      <c r="AE29" s="120"/>
      <c r="AF29" s="284">
        <f t="shared" si="15"/>
        <v>1</v>
      </c>
      <c r="AG29" s="157">
        <f t="shared" si="6"/>
        <v>8</v>
      </c>
      <c r="AH29" s="170">
        <f t="shared" si="24"/>
        <v>1</v>
      </c>
      <c r="AI29" s="209">
        <f t="shared" si="24"/>
        <v>1</v>
      </c>
      <c r="AJ29" s="157">
        <f t="shared" si="24"/>
        <v>1</v>
      </c>
      <c r="AK29" s="208">
        <f t="shared" si="24"/>
        <v>1</v>
      </c>
      <c r="AL29" s="209">
        <f t="shared" si="7"/>
        <v>1</v>
      </c>
      <c r="AM29" s="207">
        <f t="shared" si="8"/>
        <v>1</v>
      </c>
      <c r="AN29" s="169">
        <f t="shared" si="25"/>
        <v>1</v>
      </c>
      <c r="AO29" s="171">
        <f t="shared" si="25"/>
        <v>1</v>
      </c>
      <c r="AP29" s="157">
        <f t="shared" si="9"/>
        <v>2</v>
      </c>
      <c r="AQ29" s="279">
        <f t="shared" si="18"/>
        <v>1</v>
      </c>
      <c r="AR29" s="279">
        <f t="shared" si="19"/>
        <v>3</v>
      </c>
      <c r="AS29" s="280">
        <f t="shared" si="20"/>
        <v>3</v>
      </c>
      <c r="AT29" s="279">
        <f t="shared" si="23"/>
        <v>0</v>
      </c>
      <c r="AU29" s="279">
        <f t="shared" si="21"/>
        <v>0</v>
      </c>
    </row>
    <row r="30" spans="2:47" ht="13.5" customHeight="1">
      <c r="B30" s="220" t="s">
        <v>186</v>
      </c>
      <c r="C30" s="293"/>
      <c r="D30" s="219">
        <f t="shared" si="0"/>
        <v>2</v>
      </c>
      <c r="E30" s="220" t="str">
        <f t="shared" si="1"/>
        <v>нет</v>
      </c>
      <c r="F30" s="221">
        <f t="shared" si="2"/>
        <v>0.39571428571428574</v>
      </c>
      <c r="G30" s="41"/>
      <c r="H30" s="42"/>
      <c r="I30" s="55"/>
      <c r="J30" s="41"/>
      <c r="K30" s="52"/>
      <c r="L30" s="161">
        <f t="shared" si="10"/>
        <v>2</v>
      </c>
      <c r="M30" s="221">
        <f t="shared" si="3"/>
        <v>0.95714285714285718</v>
      </c>
      <c r="N30" s="14"/>
      <c r="O30" s="6"/>
      <c r="P30" s="160">
        <f t="shared" si="11"/>
        <v>2</v>
      </c>
      <c r="Q30" s="161">
        <f t="shared" si="4"/>
        <v>2</v>
      </c>
      <c r="R30" s="162">
        <f t="shared" si="12"/>
        <v>2.7</v>
      </c>
      <c r="S30" s="41"/>
      <c r="T30" s="6"/>
      <c r="U30" s="6"/>
      <c r="V30" s="6"/>
      <c r="W30" s="6"/>
      <c r="X30" s="6"/>
      <c r="Y30" s="226"/>
      <c r="Z30" s="220">
        <f t="shared" si="5"/>
        <v>1</v>
      </c>
      <c r="AA30" s="5"/>
      <c r="AB30" s="163">
        <f t="shared" si="13"/>
        <v>8</v>
      </c>
      <c r="AC30" s="165">
        <f t="shared" si="14"/>
        <v>8</v>
      </c>
      <c r="AD30" s="227">
        <f t="shared" si="22"/>
        <v>38</v>
      </c>
      <c r="AE30" s="120"/>
      <c r="AF30" s="284">
        <f t="shared" si="15"/>
        <v>1</v>
      </c>
      <c r="AG30" s="165">
        <f t="shared" si="6"/>
        <v>8</v>
      </c>
      <c r="AH30" s="160">
        <f t="shared" si="24"/>
        <v>1</v>
      </c>
      <c r="AI30" s="163">
        <f t="shared" si="24"/>
        <v>1</v>
      </c>
      <c r="AJ30" s="165">
        <f t="shared" si="24"/>
        <v>1</v>
      </c>
      <c r="AK30" s="166">
        <f t="shared" si="24"/>
        <v>1</v>
      </c>
      <c r="AL30" s="163">
        <f t="shared" si="7"/>
        <v>1</v>
      </c>
      <c r="AM30" s="162">
        <f t="shared" si="8"/>
        <v>1</v>
      </c>
      <c r="AN30" s="164">
        <f t="shared" si="25"/>
        <v>1</v>
      </c>
      <c r="AO30" s="167">
        <f t="shared" si="25"/>
        <v>1</v>
      </c>
      <c r="AP30" s="165">
        <f t="shared" si="9"/>
        <v>2</v>
      </c>
      <c r="AQ30" s="279">
        <f t="shared" si="18"/>
        <v>1</v>
      </c>
      <c r="AR30" s="279">
        <f t="shared" si="19"/>
        <v>3</v>
      </c>
      <c r="AS30" s="280">
        <f t="shared" si="20"/>
        <v>3</v>
      </c>
      <c r="AT30" s="279">
        <f t="shared" si="23"/>
        <v>0</v>
      </c>
      <c r="AU30" s="279">
        <f t="shared" si="21"/>
        <v>0</v>
      </c>
    </row>
    <row r="31" spans="2:47" ht="13.5" customHeight="1">
      <c r="B31" s="48"/>
      <c r="C31" s="71"/>
      <c r="D31" s="219">
        <f t="shared" si="0"/>
        <v>2</v>
      </c>
      <c r="E31" s="220" t="str">
        <f t="shared" si="1"/>
        <v>нет</v>
      </c>
      <c r="F31" s="221">
        <f>(G31*G47+H31*H47+I31*I47+J31*J47+K31*K47+L31*L47+M31*M47)/AB62</f>
        <v>0.39571428571428574</v>
      </c>
      <c r="G31" s="39"/>
      <c r="H31" s="40"/>
      <c r="I31" s="54"/>
      <c r="J31" s="39"/>
      <c r="K31" s="54"/>
      <c r="L31" s="168">
        <f t="shared" si="10"/>
        <v>2</v>
      </c>
      <c r="M31" s="265">
        <f t="shared" si="3"/>
        <v>0.95714285714285718</v>
      </c>
      <c r="N31" s="286"/>
      <c r="O31" s="287"/>
      <c r="P31" s="266">
        <f t="shared" si="11"/>
        <v>2</v>
      </c>
      <c r="Q31" s="168">
        <f t="shared" si="4"/>
        <v>2</v>
      </c>
      <c r="R31" s="207">
        <f t="shared" si="12"/>
        <v>2.7</v>
      </c>
      <c r="S31" s="39"/>
      <c r="T31" s="287"/>
      <c r="U31" s="287"/>
      <c r="V31" s="287"/>
      <c r="W31" s="287"/>
      <c r="X31" s="287"/>
      <c r="Y31" s="282"/>
      <c r="Z31" s="222">
        <f t="shared" si="5"/>
        <v>1</v>
      </c>
      <c r="AA31" s="7"/>
      <c r="AB31" s="209">
        <f t="shared" si="13"/>
        <v>8</v>
      </c>
      <c r="AC31" s="157">
        <f t="shared" si="14"/>
        <v>8</v>
      </c>
      <c r="AD31" s="283">
        <f t="shared" si="22"/>
        <v>38</v>
      </c>
      <c r="AE31" s="228"/>
      <c r="AF31" s="284">
        <f t="shared" si="15"/>
        <v>1</v>
      </c>
      <c r="AG31" s="157">
        <f t="shared" si="6"/>
        <v>8</v>
      </c>
      <c r="AH31" s="170">
        <f t="shared" si="24"/>
        <v>1</v>
      </c>
      <c r="AI31" s="209">
        <f t="shared" si="24"/>
        <v>1</v>
      </c>
      <c r="AJ31" s="157">
        <f t="shared" si="24"/>
        <v>1</v>
      </c>
      <c r="AK31" s="208">
        <f t="shared" si="24"/>
        <v>1</v>
      </c>
      <c r="AL31" s="209">
        <f t="shared" si="7"/>
        <v>1</v>
      </c>
      <c r="AM31" s="207">
        <f t="shared" si="8"/>
        <v>1</v>
      </c>
      <c r="AN31" s="169">
        <f t="shared" si="25"/>
        <v>1</v>
      </c>
      <c r="AO31" s="171">
        <f t="shared" si="25"/>
        <v>1</v>
      </c>
      <c r="AP31" s="157">
        <f t="shared" si="9"/>
        <v>2</v>
      </c>
      <c r="AQ31" s="279">
        <f t="shared" si="18"/>
        <v>1</v>
      </c>
      <c r="AR31" s="279">
        <f t="shared" si="19"/>
        <v>3</v>
      </c>
      <c r="AS31" s="280">
        <f t="shared" si="20"/>
        <v>3</v>
      </c>
      <c r="AT31" s="279">
        <f t="shared" si="23"/>
        <v>0</v>
      </c>
      <c r="AU31" s="279">
        <f t="shared" si="21"/>
        <v>0</v>
      </c>
    </row>
    <row r="32" spans="2:47" ht="13.5" customHeight="1">
      <c r="B32" s="49"/>
      <c r="C32" s="72"/>
      <c r="D32" s="216">
        <f t="shared" si="0"/>
        <v>2</v>
      </c>
      <c r="E32" s="222" t="str">
        <f t="shared" si="1"/>
        <v>нет</v>
      </c>
      <c r="F32" s="218">
        <f>(G32*G48+H32*H48+I32*I48+J32*J48+K32*K48+L32*L48+M32*M48)/AB63</f>
        <v>0.39571428571428574</v>
      </c>
      <c r="G32" s="41"/>
      <c r="H32" s="42"/>
      <c r="I32" s="55"/>
      <c r="J32" s="41"/>
      <c r="K32" s="52"/>
      <c r="L32" s="161">
        <f t="shared" si="10"/>
        <v>2</v>
      </c>
      <c r="M32" s="221">
        <f t="shared" si="3"/>
        <v>0.95714285714285718</v>
      </c>
      <c r="N32" s="14"/>
      <c r="O32" s="6"/>
      <c r="P32" s="160">
        <f t="shared" si="11"/>
        <v>2</v>
      </c>
      <c r="Q32" s="161">
        <f t="shared" si="4"/>
        <v>2</v>
      </c>
      <c r="R32" s="162">
        <f t="shared" si="12"/>
        <v>2.7</v>
      </c>
      <c r="S32" s="41">
        <v>0</v>
      </c>
      <c r="T32" s="6"/>
      <c r="U32" s="6"/>
      <c r="V32" s="6"/>
      <c r="W32" s="6"/>
      <c r="X32" s="6"/>
      <c r="Y32" s="226"/>
      <c r="Z32" s="220">
        <f t="shared" si="5"/>
        <v>1</v>
      </c>
      <c r="AA32" s="5"/>
      <c r="AB32" s="163">
        <f t="shared" si="13"/>
        <v>8</v>
      </c>
      <c r="AC32" s="165">
        <f t="shared" si="14"/>
        <v>8</v>
      </c>
      <c r="AD32" s="227">
        <f t="shared" si="22"/>
        <v>38</v>
      </c>
      <c r="AE32" s="120"/>
      <c r="AF32" s="284">
        <f t="shared" si="15"/>
        <v>1</v>
      </c>
      <c r="AG32" s="165">
        <f t="shared" si="6"/>
        <v>8</v>
      </c>
      <c r="AH32" s="160">
        <f t="shared" si="24"/>
        <v>1</v>
      </c>
      <c r="AI32" s="163">
        <f t="shared" si="24"/>
        <v>1</v>
      </c>
      <c r="AJ32" s="165">
        <f t="shared" si="24"/>
        <v>1</v>
      </c>
      <c r="AK32" s="166">
        <f t="shared" si="24"/>
        <v>1</v>
      </c>
      <c r="AL32" s="163">
        <f t="shared" si="7"/>
        <v>1</v>
      </c>
      <c r="AM32" s="162">
        <f t="shared" si="8"/>
        <v>1</v>
      </c>
      <c r="AN32" s="164">
        <f t="shared" si="25"/>
        <v>1</v>
      </c>
      <c r="AO32" s="167">
        <f t="shared" si="25"/>
        <v>1</v>
      </c>
      <c r="AP32" s="165">
        <f t="shared" si="9"/>
        <v>2</v>
      </c>
      <c r="AQ32" s="279">
        <f t="shared" si="18"/>
        <v>1</v>
      </c>
      <c r="AR32" s="279">
        <f t="shared" si="19"/>
        <v>3</v>
      </c>
      <c r="AS32" s="280">
        <f t="shared" si="20"/>
        <v>3</v>
      </c>
      <c r="AT32" s="279">
        <f t="shared" si="23"/>
        <v>0</v>
      </c>
      <c r="AU32" s="279">
        <f t="shared" si="21"/>
        <v>0</v>
      </c>
    </row>
    <row r="33" spans="2:47" ht="6" customHeight="1" thickBot="1">
      <c r="B33" s="50"/>
      <c r="C33" s="73"/>
      <c r="D33" s="126"/>
      <c r="E33" s="127"/>
      <c r="F33" s="128"/>
      <c r="G33" s="43"/>
      <c r="H33" s="44"/>
      <c r="I33" s="85"/>
      <c r="J33" s="43"/>
      <c r="K33" s="85"/>
      <c r="L33" s="44"/>
      <c r="M33" s="77"/>
      <c r="N33" s="109"/>
      <c r="O33" s="110"/>
      <c r="P33" s="43"/>
      <c r="Q33" s="56"/>
      <c r="R33" s="229"/>
      <c r="S33" s="43"/>
      <c r="T33" s="13"/>
      <c r="U33" s="13"/>
      <c r="V33" s="13"/>
      <c r="W33" s="13"/>
      <c r="X33" s="13"/>
      <c r="Y33" s="230"/>
      <c r="Z33" s="231"/>
      <c r="AA33" s="12"/>
      <c r="AB33" s="13"/>
      <c r="AC33" s="81"/>
      <c r="AD33" s="227"/>
      <c r="AE33" s="228"/>
      <c r="AF33" s="284"/>
      <c r="AG33" s="81"/>
      <c r="AH33" s="43"/>
      <c r="AI33" s="13"/>
      <c r="AJ33" s="81"/>
      <c r="AK33" s="232"/>
      <c r="AL33" s="13"/>
      <c r="AM33" s="230"/>
      <c r="AN33" s="12"/>
      <c r="AO33" s="233"/>
      <c r="AP33" s="6"/>
      <c r="AQ33" s="281">
        <f t="shared" si="18"/>
        <v>0</v>
      </c>
      <c r="AR33" s="281">
        <f t="shared" si="19"/>
        <v>0</v>
      </c>
      <c r="AS33" s="205">
        <f t="shared" si="20"/>
        <v>0</v>
      </c>
      <c r="AT33" s="281">
        <f t="shared" si="23"/>
        <v>0</v>
      </c>
      <c r="AU33" s="281">
        <f t="shared" si="21"/>
        <v>0</v>
      </c>
    </row>
    <row r="34" spans="2:47" ht="16.5" thickBot="1">
      <c r="B34" s="8"/>
      <c r="C34" s="102">
        <f>SUM(N34:R34)</f>
        <v>7</v>
      </c>
      <c r="D34" s="130">
        <f>SUM(G34:M34)</f>
        <v>20</v>
      </c>
      <c r="E34" s="130"/>
      <c r="F34" s="131" t="s">
        <v>0</v>
      </c>
      <c r="G34" s="106">
        <v>3</v>
      </c>
      <c r="H34" s="107">
        <v>3</v>
      </c>
      <c r="I34" s="107">
        <v>3</v>
      </c>
      <c r="J34" s="107">
        <v>3</v>
      </c>
      <c r="K34" s="107">
        <v>3</v>
      </c>
      <c r="L34" s="108">
        <v>3</v>
      </c>
      <c r="M34" s="23">
        <v>2</v>
      </c>
      <c r="N34" s="10">
        <v>2</v>
      </c>
      <c r="O34" s="9">
        <v>2</v>
      </c>
      <c r="P34" s="9">
        <v>1</v>
      </c>
      <c r="Q34" s="9">
        <v>1</v>
      </c>
      <c r="R34" s="234">
        <v>1</v>
      </c>
      <c r="S34" s="25"/>
      <c r="T34" s="65"/>
      <c r="U34" s="65"/>
      <c r="V34" s="65"/>
      <c r="W34" s="65"/>
      <c r="X34" s="65"/>
      <c r="Y34" s="65"/>
      <c r="Z34" s="235">
        <f>SUM(Z7:Z33)</f>
        <v>26</v>
      </c>
      <c r="AA34" s="51">
        <f>SUM(AA7:AA33)</f>
        <v>0</v>
      </c>
      <c r="AB34" s="51">
        <f>SUM(AB7:AB33)</f>
        <v>208</v>
      </c>
      <c r="AC34" s="51">
        <f>SUM(AC7:AC33)</f>
        <v>208</v>
      </c>
      <c r="AF34" s="284"/>
      <c r="AG34" s="236">
        <f>SUM(AG7:AG33)</f>
        <v>208</v>
      </c>
      <c r="AH34" s="237">
        <f>SUM(AH7:AH33)</f>
        <v>26</v>
      </c>
      <c r="AI34" s="237">
        <f t="shared" ref="AI34:AO34" si="26">SUM(AI7:AI33)</f>
        <v>26</v>
      </c>
      <c r="AJ34" s="237">
        <f t="shared" si="26"/>
        <v>26</v>
      </c>
      <c r="AK34" s="237">
        <f t="shared" si="26"/>
        <v>26</v>
      </c>
      <c r="AL34" s="237">
        <f t="shared" si="26"/>
        <v>26</v>
      </c>
      <c r="AM34" s="237">
        <f t="shared" si="26"/>
        <v>26</v>
      </c>
      <c r="AN34" s="237">
        <f t="shared" si="26"/>
        <v>26</v>
      </c>
      <c r="AO34" s="237">
        <f t="shared" si="26"/>
        <v>26</v>
      </c>
      <c r="AP34" s="236">
        <f>SUM(AH34:AO34)</f>
        <v>208</v>
      </c>
      <c r="AQ34" s="281">
        <f t="shared" si="18"/>
        <v>0</v>
      </c>
      <c r="AR34" s="281">
        <f t="shared" si="19"/>
        <v>78</v>
      </c>
      <c r="AS34" s="205">
        <f t="shared" si="20"/>
        <v>78</v>
      </c>
      <c r="AT34" s="281">
        <f t="shared" si="23"/>
        <v>0</v>
      </c>
      <c r="AU34" s="281">
        <f t="shared" si="21"/>
        <v>0</v>
      </c>
    </row>
    <row r="35" spans="2:47" ht="16.5" customHeight="1" thickBot="1">
      <c r="B35" s="8"/>
      <c r="C35" s="102"/>
      <c r="D35" s="130"/>
      <c r="E35" s="130"/>
      <c r="F35" s="131"/>
      <c r="G35" s="106">
        <f>G34</f>
        <v>3</v>
      </c>
      <c r="H35" s="106">
        <f t="shared" ref="H35:R46" si="27">H34</f>
        <v>3</v>
      </c>
      <c r="I35" s="106">
        <f t="shared" si="27"/>
        <v>3</v>
      </c>
      <c r="J35" s="106">
        <f t="shared" si="27"/>
        <v>3</v>
      </c>
      <c r="K35" s="106">
        <f>K34</f>
        <v>3</v>
      </c>
      <c r="L35" s="106">
        <f t="shared" si="27"/>
        <v>3</v>
      </c>
      <c r="M35" s="106">
        <f t="shared" si="27"/>
        <v>2</v>
      </c>
      <c r="N35" s="106">
        <f t="shared" si="27"/>
        <v>2</v>
      </c>
      <c r="O35" s="106">
        <f t="shared" si="27"/>
        <v>2</v>
      </c>
      <c r="P35" s="106">
        <f t="shared" si="27"/>
        <v>1</v>
      </c>
      <c r="Q35" s="106">
        <f t="shared" si="27"/>
        <v>1</v>
      </c>
      <c r="R35" s="106">
        <f t="shared" si="27"/>
        <v>1</v>
      </c>
      <c r="T35" s="26"/>
      <c r="U35" s="26"/>
      <c r="V35" s="26"/>
      <c r="W35" s="26"/>
      <c r="X35" s="26"/>
      <c r="Y35" s="26"/>
      <c r="Z35" s="26">
        <f>C34</f>
        <v>7</v>
      </c>
      <c r="AA35" s="28"/>
      <c r="AB35" s="1">
        <f>D34</f>
        <v>20</v>
      </c>
      <c r="AD35" s="1">
        <f>AD33</f>
        <v>0</v>
      </c>
      <c r="AF35" s="284"/>
      <c r="AH35" s="68"/>
      <c r="AI35" s="68"/>
      <c r="AJ35" s="68"/>
      <c r="AK35" s="68"/>
      <c r="AL35" s="68"/>
      <c r="AQ35" s="281">
        <f t="shared" si="18"/>
        <v>0</v>
      </c>
      <c r="AR35" s="281">
        <f t="shared" si="19"/>
        <v>0</v>
      </c>
      <c r="AS35" s="205">
        <f t="shared" si="20"/>
        <v>0</v>
      </c>
      <c r="AT35" s="281">
        <f t="shared" si="23"/>
        <v>0</v>
      </c>
      <c r="AU35" s="281">
        <f t="shared" si="21"/>
        <v>0</v>
      </c>
    </row>
    <row r="36" spans="2:47" ht="15.75" hidden="1" customHeight="1">
      <c r="G36" s="26">
        <f>G35</f>
        <v>3</v>
      </c>
      <c r="H36" s="26">
        <f t="shared" si="27"/>
        <v>3</v>
      </c>
      <c r="I36" s="26">
        <f t="shared" si="27"/>
        <v>3</v>
      </c>
      <c r="J36" s="26">
        <f t="shared" si="27"/>
        <v>3</v>
      </c>
      <c r="K36" s="26">
        <f>K35</f>
        <v>3</v>
      </c>
      <c r="L36" s="26">
        <f t="shared" si="27"/>
        <v>3</v>
      </c>
      <c r="M36" s="26">
        <f t="shared" si="27"/>
        <v>2</v>
      </c>
      <c r="N36" s="26">
        <f t="shared" si="27"/>
        <v>2</v>
      </c>
      <c r="O36" s="26">
        <f t="shared" si="27"/>
        <v>2</v>
      </c>
      <c r="P36" s="26">
        <f t="shared" si="27"/>
        <v>1</v>
      </c>
      <c r="Q36" s="26">
        <f t="shared" si="27"/>
        <v>1</v>
      </c>
      <c r="R36" s="26">
        <f t="shared" si="27"/>
        <v>1</v>
      </c>
      <c r="T36" s="26"/>
      <c r="U36" s="26"/>
      <c r="V36" s="26"/>
      <c r="W36" s="26"/>
      <c r="X36" s="26"/>
      <c r="Y36" s="26"/>
      <c r="Z36" s="26">
        <f>Z35</f>
        <v>7</v>
      </c>
      <c r="AA36" s="28"/>
      <c r="AB36" s="1">
        <f>AB35</f>
        <v>20</v>
      </c>
      <c r="AD36" s="1">
        <f>AD34</f>
        <v>0</v>
      </c>
      <c r="AF36" s="284"/>
      <c r="AH36" s="68"/>
      <c r="AI36" s="68"/>
      <c r="AJ36" s="68"/>
      <c r="AK36" s="68"/>
      <c r="AL36" s="68"/>
      <c r="AM36" s="284"/>
      <c r="AN36" s="284"/>
      <c r="AQ36" s="281">
        <f t="shared" si="18"/>
        <v>0</v>
      </c>
      <c r="AR36" s="281">
        <f t="shared" si="19"/>
        <v>0</v>
      </c>
      <c r="AS36" s="205">
        <f t="shared" si="20"/>
        <v>0</v>
      </c>
      <c r="AT36" s="281">
        <f t="shared" si="23"/>
        <v>0</v>
      </c>
      <c r="AU36" s="281">
        <f t="shared" si="21"/>
        <v>0</v>
      </c>
    </row>
    <row r="37" spans="2:47" ht="15.75" hidden="1" customHeight="1">
      <c r="F37" s="134"/>
      <c r="G37" s="26">
        <f t="shared" ref="G37:R52" si="28">G36</f>
        <v>3</v>
      </c>
      <c r="H37" s="26">
        <f t="shared" si="27"/>
        <v>3</v>
      </c>
      <c r="I37" s="26">
        <f t="shared" si="27"/>
        <v>3</v>
      </c>
      <c r="J37" s="26">
        <f t="shared" si="27"/>
        <v>3</v>
      </c>
      <c r="K37" s="26">
        <f t="shared" si="27"/>
        <v>3</v>
      </c>
      <c r="L37" s="27">
        <f t="shared" si="27"/>
        <v>3</v>
      </c>
      <c r="M37" s="27">
        <f t="shared" si="27"/>
        <v>2</v>
      </c>
      <c r="N37" s="26">
        <f t="shared" si="27"/>
        <v>2</v>
      </c>
      <c r="O37" s="26">
        <f t="shared" si="27"/>
        <v>2</v>
      </c>
      <c r="P37" s="26">
        <f t="shared" si="27"/>
        <v>1</v>
      </c>
      <c r="Q37" s="26">
        <f t="shared" si="27"/>
        <v>1</v>
      </c>
      <c r="R37" s="26">
        <f t="shared" si="27"/>
        <v>1</v>
      </c>
      <c r="T37" s="26"/>
      <c r="U37" s="26"/>
      <c r="V37" s="26"/>
      <c r="W37" s="26"/>
      <c r="X37" s="26"/>
      <c r="Y37" s="26"/>
      <c r="Z37" s="26">
        <f t="shared" ref="Q37:Z52" si="29">Z36</f>
        <v>7</v>
      </c>
      <c r="AA37" s="28"/>
      <c r="AB37" s="1">
        <f t="shared" ref="AB37:AB63" si="30">AB36</f>
        <v>20</v>
      </c>
      <c r="AD37" s="1">
        <f t="shared" si="22"/>
        <v>0</v>
      </c>
      <c r="AF37" s="284"/>
      <c r="AH37" s="68"/>
      <c r="AI37" s="68"/>
      <c r="AJ37" s="68"/>
      <c r="AK37" s="68"/>
      <c r="AL37" s="284"/>
      <c r="AM37" s="284"/>
      <c r="AN37" s="284"/>
      <c r="AQ37" s="281">
        <f t="shared" si="18"/>
        <v>0</v>
      </c>
      <c r="AR37" s="281">
        <f t="shared" si="19"/>
        <v>0</v>
      </c>
      <c r="AS37" s="205">
        <f t="shared" si="20"/>
        <v>0</v>
      </c>
      <c r="AT37" s="281">
        <f t="shared" si="23"/>
        <v>0</v>
      </c>
      <c r="AU37" s="281">
        <f t="shared" si="21"/>
        <v>0</v>
      </c>
    </row>
    <row r="38" spans="2:47" ht="15.75" hidden="1" customHeight="1">
      <c r="F38" s="134"/>
      <c r="G38" s="26">
        <f t="shared" si="28"/>
        <v>3</v>
      </c>
      <c r="H38" s="26">
        <f t="shared" si="27"/>
        <v>3</v>
      </c>
      <c r="I38" s="26">
        <f t="shared" si="27"/>
        <v>3</v>
      </c>
      <c r="J38" s="26">
        <f t="shared" si="27"/>
        <v>3</v>
      </c>
      <c r="K38" s="26">
        <f t="shared" si="27"/>
        <v>3</v>
      </c>
      <c r="L38" s="27">
        <f t="shared" si="27"/>
        <v>3</v>
      </c>
      <c r="M38" s="27">
        <f t="shared" si="27"/>
        <v>2</v>
      </c>
      <c r="N38" s="26">
        <f t="shared" si="27"/>
        <v>2</v>
      </c>
      <c r="O38" s="26">
        <f t="shared" si="27"/>
        <v>2</v>
      </c>
      <c r="P38" s="26">
        <f t="shared" si="27"/>
        <v>1</v>
      </c>
      <c r="Q38" s="26">
        <f t="shared" si="29"/>
        <v>1</v>
      </c>
      <c r="R38" s="26">
        <f t="shared" si="29"/>
        <v>1</v>
      </c>
      <c r="T38" s="26"/>
      <c r="U38" s="26"/>
      <c r="V38" s="26"/>
      <c r="W38" s="26"/>
      <c r="X38" s="26"/>
      <c r="Y38" s="26"/>
      <c r="Z38" s="26">
        <f t="shared" si="29"/>
        <v>7</v>
      </c>
      <c r="AA38" s="28"/>
      <c r="AB38" s="1">
        <f t="shared" si="30"/>
        <v>20</v>
      </c>
      <c r="AD38" s="1">
        <f t="shared" si="22"/>
        <v>0</v>
      </c>
      <c r="AF38" s="284"/>
      <c r="AH38" s="68"/>
      <c r="AI38" s="68"/>
      <c r="AJ38" s="68"/>
      <c r="AK38" s="68"/>
      <c r="AL38" s="68"/>
      <c r="AM38" s="284"/>
      <c r="AN38" s="284"/>
      <c r="AQ38" s="281">
        <f t="shared" si="18"/>
        <v>0</v>
      </c>
      <c r="AR38" s="281">
        <f t="shared" si="19"/>
        <v>0</v>
      </c>
      <c r="AS38" s="205">
        <f t="shared" si="20"/>
        <v>0</v>
      </c>
      <c r="AT38" s="281">
        <f t="shared" si="23"/>
        <v>0</v>
      </c>
      <c r="AU38" s="281">
        <f t="shared" si="21"/>
        <v>0</v>
      </c>
    </row>
    <row r="39" spans="2:47" ht="15.75" hidden="1" customHeight="1">
      <c r="F39" s="134"/>
      <c r="G39" s="26">
        <f t="shared" si="28"/>
        <v>3</v>
      </c>
      <c r="H39" s="26">
        <f t="shared" si="27"/>
        <v>3</v>
      </c>
      <c r="I39" s="26">
        <f t="shared" si="27"/>
        <v>3</v>
      </c>
      <c r="J39" s="26">
        <f t="shared" si="27"/>
        <v>3</v>
      </c>
      <c r="K39" s="26">
        <f t="shared" si="27"/>
        <v>3</v>
      </c>
      <c r="L39" s="27">
        <f t="shared" si="27"/>
        <v>3</v>
      </c>
      <c r="M39" s="27">
        <f t="shared" si="27"/>
        <v>2</v>
      </c>
      <c r="N39" s="26">
        <f t="shared" si="27"/>
        <v>2</v>
      </c>
      <c r="O39" s="26">
        <f t="shared" si="27"/>
        <v>2</v>
      </c>
      <c r="P39" s="26">
        <f t="shared" si="27"/>
        <v>1</v>
      </c>
      <c r="Q39" s="26">
        <f t="shared" si="29"/>
        <v>1</v>
      </c>
      <c r="R39" s="26">
        <f t="shared" si="29"/>
        <v>1</v>
      </c>
      <c r="T39" s="26"/>
      <c r="U39" s="26"/>
      <c r="V39" s="26"/>
      <c r="W39" s="26"/>
      <c r="X39" s="26"/>
      <c r="Y39" s="26"/>
      <c r="Z39" s="26">
        <f t="shared" si="29"/>
        <v>7</v>
      </c>
      <c r="AA39" s="28"/>
      <c r="AB39" s="1">
        <f t="shared" si="30"/>
        <v>20</v>
      </c>
      <c r="AD39" s="1">
        <f t="shared" si="22"/>
        <v>0</v>
      </c>
      <c r="AF39" s="284"/>
      <c r="AH39" s="68"/>
      <c r="AI39" s="68"/>
      <c r="AJ39" s="68"/>
      <c r="AK39" s="68"/>
      <c r="AL39" s="68"/>
      <c r="AM39" s="284"/>
      <c r="AN39" s="284"/>
      <c r="AQ39" s="281">
        <f t="shared" si="18"/>
        <v>0</v>
      </c>
      <c r="AR39" s="281">
        <f t="shared" si="19"/>
        <v>0</v>
      </c>
      <c r="AS39" s="205">
        <f t="shared" si="20"/>
        <v>0</v>
      </c>
      <c r="AT39" s="281">
        <f t="shared" si="23"/>
        <v>0</v>
      </c>
      <c r="AU39" s="281">
        <f t="shared" si="21"/>
        <v>0</v>
      </c>
    </row>
    <row r="40" spans="2:47" ht="15.75" hidden="1" customHeight="1">
      <c r="F40" s="134"/>
      <c r="G40" s="26">
        <f t="shared" si="28"/>
        <v>3</v>
      </c>
      <c r="H40" s="26">
        <f t="shared" si="27"/>
        <v>3</v>
      </c>
      <c r="I40" s="26">
        <f t="shared" si="27"/>
        <v>3</v>
      </c>
      <c r="J40" s="26">
        <f t="shared" si="27"/>
        <v>3</v>
      </c>
      <c r="K40" s="26">
        <f t="shared" si="27"/>
        <v>3</v>
      </c>
      <c r="L40" s="27">
        <f t="shared" si="27"/>
        <v>3</v>
      </c>
      <c r="M40" s="27">
        <f t="shared" si="27"/>
        <v>2</v>
      </c>
      <c r="N40" s="26">
        <f t="shared" si="27"/>
        <v>2</v>
      </c>
      <c r="O40" s="26">
        <f t="shared" si="27"/>
        <v>2</v>
      </c>
      <c r="P40" s="26">
        <f t="shared" si="27"/>
        <v>1</v>
      </c>
      <c r="Q40" s="26">
        <f t="shared" si="29"/>
        <v>1</v>
      </c>
      <c r="R40" s="26">
        <f t="shared" si="29"/>
        <v>1</v>
      </c>
      <c r="T40" s="26"/>
      <c r="U40" s="26"/>
      <c r="V40" s="26"/>
      <c r="W40" s="26"/>
      <c r="X40" s="26"/>
      <c r="Y40" s="26"/>
      <c r="Z40" s="26">
        <f t="shared" si="29"/>
        <v>7</v>
      </c>
      <c r="AA40" s="28"/>
      <c r="AB40" s="1">
        <f t="shared" si="30"/>
        <v>20</v>
      </c>
      <c r="AD40" s="1">
        <f t="shared" si="22"/>
        <v>0</v>
      </c>
      <c r="AF40" s="284"/>
      <c r="AH40" s="68"/>
      <c r="AI40" s="68"/>
      <c r="AJ40" s="68"/>
      <c r="AK40" s="68"/>
      <c r="AL40" s="68"/>
      <c r="AM40" s="284"/>
      <c r="AN40" s="284"/>
      <c r="AQ40" s="281">
        <f t="shared" si="18"/>
        <v>0</v>
      </c>
      <c r="AR40" s="281">
        <f t="shared" si="19"/>
        <v>0</v>
      </c>
      <c r="AS40" s="205">
        <f t="shared" si="20"/>
        <v>0</v>
      </c>
      <c r="AT40" s="281">
        <f t="shared" si="23"/>
        <v>0</v>
      </c>
      <c r="AU40" s="281">
        <f t="shared" si="21"/>
        <v>0</v>
      </c>
    </row>
    <row r="41" spans="2:47" ht="15.75" hidden="1" customHeight="1">
      <c r="F41" s="134"/>
      <c r="G41" s="26">
        <f t="shared" si="28"/>
        <v>3</v>
      </c>
      <c r="H41" s="26">
        <f t="shared" si="27"/>
        <v>3</v>
      </c>
      <c r="I41" s="26">
        <f t="shared" si="27"/>
        <v>3</v>
      </c>
      <c r="J41" s="26">
        <f t="shared" si="27"/>
        <v>3</v>
      </c>
      <c r="K41" s="26">
        <f t="shared" si="27"/>
        <v>3</v>
      </c>
      <c r="L41" s="27">
        <f t="shared" si="27"/>
        <v>3</v>
      </c>
      <c r="M41" s="27">
        <f t="shared" si="27"/>
        <v>2</v>
      </c>
      <c r="N41" s="26">
        <f t="shared" si="27"/>
        <v>2</v>
      </c>
      <c r="O41" s="26">
        <f t="shared" si="27"/>
        <v>2</v>
      </c>
      <c r="P41" s="26">
        <f t="shared" si="27"/>
        <v>1</v>
      </c>
      <c r="Q41" s="26">
        <f t="shared" si="29"/>
        <v>1</v>
      </c>
      <c r="R41" s="26">
        <f t="shared" si="29"/>
        <v>1</v>
      </c>
      <c r="T41" s="26"/>
      <c r="U41" s="26"/>
      <c r="V41" s="26"/>
      <c r="W41" s="26"/>
      <c r="X41" s="26"/>
      <c r="Y41" s="26"/>
      <c r="Z41" s="26">
        <f t="shared" si="29"/>
        <v>7</v>
      </c>
      <c r="AA41" s="28"/>
      <c r="AB41" s="1">
        <f t="shared" si="30"/>
        <v>20</v>
      </c>
      <c r="AD41" s="1">
        <f t="shared" si="22"/>
        <v>0</v>
      </c>
      <c r="AF41" s="284"/>
      <c r="AH41" s="68"/>
      <c r="AI41" s="68"/>
      <c r="AJ41" s="68"/>
      <c r="AK41" s="68"/>
      <c r="AL41" s="68"/>
      <c r="AM41" s="284"/>
      <c r="AN41" s="284"/>
      <c r="AQ41" s="281">
        <f t="shared" si="18"/>
        <v>0</v>
      </c>
      <c r="AR41" s="281">
        <f t="shared" si="19"/>
        <v>0</v>
      </c>
      <c r="AS41" s="205">
        <f t="shared" si="20"/>
        <v>0</v>
      </c>
      <c r="AT41" s="281">
        <f t="shared" si="23"/>
        <v>0</v>
      </c>
      <c r="AU41" s="281">
        <f t="shared" si="21"/>
        <v>0</v>
      </c>
    </row>
    <row r="42" spans="2:47" ht="15.75" hidden="1" customHeight="1">
      <c r="F42" s="134"/>
      <c r="G42" s="26">
        <f t="shared" si="28"/>
        <v>3</v>
      </c>
      <c r="H42" s="26">
        <f t="shared" si="27"/>
        <v>3</v>
      </c>
      <c r="I42" s="26">
        <f t="shared" si="27"/>
        <v>3</v>
      </c>
      <c r="J42" s="26">
        <f t="shared" si="27"/>
        <v>3</v>
      </c>
      <c r="K42" s="26">
        <f t="shared" si="27"/>
        <v>3</v>
      </c>
      <c r="L42" s="27">
        <f t="shared" si="27"/>
        <v>3</v>
      </c>
      <c r="M42" s="27">
        <f t="shared" si="27"/>
        <v>2</v>
      </c>
      <c r="N42" s="26">
        <f t="shared" si="27"/>
        <v>2</v>
      </c>
      <c r="O42" s="26">
        <f t="shared" si="27"/>
        <v>2</v>
      </c>
      <c r="P42" s="26">
        <f t="shared" si="27"/>
        <v>1</v>
      </c>
      <c r="Q42" s="26">
        <f t="shared" si="29"/>
        <v>1</v>
      </c>
      <c r="R42" s="26">
        <f t="shared" si="29"/>
        <v>1</v>
      </c>
      <c r="T42" s="26"/>
      <c r="U42" s="26"/>
      <c r="V42" s="26"/>
      <c r="W42" s="26"/>
      <c r="X42" s="26"/>
      <c r="Y42" s="26"/>
      <c r="Z42" s="26">
        <f t="shared" si="29"/>
        <v>7</v>
      </c>
      <c r="AA42" s="28"/>
      <c r="AB42" s="1">
        <f t="shared" si="30"/>
        <v>20</v>
      </c>
      <c r="AD42" s="1">
        <f t="shared" si="22"/>
        <v>0</v>
      </c>
      <c r="AF42" s="284"/>
      <c r="AH42" s="68"/>
      <c r="AI42" s="68"/>
      <c r="AJ42" s="68"/>
      <c r="AK42" s="68"/>
      <c r="AL42" s="68"/>
      <c r="AM42" s="284"/>
      <c r="AN42" s="284"/>
      <c r="AQ42" s="281">
        <f t="shared" si="18"/>
        <v>0</v>
      </c>
      <c r="AR42" s="281">
        <f t="shared" si="19"/>
        <v>0</v>
      </c>
      <c r="AS42" s="205">
        <f t="shared" si="20"/>
        <v>0</v>
      </c>
      <c r="AT42" s="281">
        <f t="shared" si="23"/>
        <v>0</v>
      </c>
      <c r="AU42" s="281">
        <f t="shared" si="21"/>
        <v>0</v>
      </c>
    </row>
    <row r="43" spans="2:47" ht="15.75" hidden="1" customHeight="1">
      <c r="F43" s="134"/>
      <c r="G43" s="26">
        <f t="shared" si="28"/>
        <v>3</v>
      </c>
      <c r="H43" s="26">
        <f t="shared" si="27"/>
        <v>3</v>
      </c>
      <c r="I43" s="26">
        <f t="shared" si="27"/>
        <v>3</v>
      </c>
      <c r="J43" s="26">
        <f t="shared" si="27"/>
        <v>3</v>
      </c>
      <c r="K43" s="26">
        <f t="shared" si="27"/>
        <v>3</v>
      </c>
      <c r="L43" s="27">
        <f t="shared" si="27"/>
        <v>3</v>
      </c>
      <c r="M43" s="27">
        <f t="shared" si="27"/>
        <v>2</v>
      </c>
      <c r="N43" s="26">
        <f t="shared" si="27"/>
        <v>2</v>
      </c>
      <c r="O43" s="26">
        <f t="shared" si="27"/>
        <v>2</v>
      </c>
      <c r="P43" s="26">
        <f t="shared" si="27"/>
        <v>1</v>
      </c>
      <c r="Q43" s="26">
        <f t="shared" si="29"/>
        <v>1</v>
      </c>
      <c r="R43" s="26">
        <f t="shared" si="29"/>
        <v>1</v>
      </c>
      <c r="T43" s="26"/>
      <c r="U43" s="26"/>
      <c r="V43" s="26"/>
      <c r="W43" s="26"/>
      <c r="X43" s="26"/>
      <c r="Y43" s="26"/>
      <c r="Z43" s="26">
        <f t="shared" si="29"/>
        <v>7</v>
      </c>
      <c r="AA43" s="28"/>
      <c r="AB43" s="1">
        <f t="shared" si="30"/>
        <v>20</v>
      </c>
      <c r="AD43" s="1">
        <f t="shared" si="22"/>
        <v>0</v>
      </c>
      <c r="AF43" s="284"/>
      <c r="AH43" s="68"/>
      <c r="AI43" s="68"/>
      <c r="AJ43" s="68"/>
      <c r="AK43" s="68"/>
      <c r="AL43" s="68"/>
      <c r="AM43" s="284"/>
      <c r="AN43" s="284"/>
      <c r="AQ43" s="281">
        <f t="shared" si="18"/>
        <v>0</v>
      </c>
      <c r="AR43" s="281">
        <f t="shared" si="19"/>
        <v>0</v>
      </c>
      <c r="AS43" s="205">
        <f t="shared" si="20"/>
        <v>0</v>
      </c>
      <c r="AT43" s="281">
        <f t="shared" si="23"/>
        <v>0</v>
      </c>
      <c r="AU43" s="281">
        <f t="shared" si="21"/>
        <v>0</v>
      </c>
    </row>
    <row r="44" spans="2:47" ht="15.75" hidden="1" customHeight="1">
      <c r="F44" s="134"/>
      <c r="G44" s="26">
        <f t="shared" si="28"/>
        <v>3</v>
      </c>
      <c r="H44" s="26">
        <f t="shared" si="27"/>
        <v>3</v>
      </c>
      <c r="I44" s="26">
        <f t="shared" si="27"/>
        <v>3</v>
      </c>
      <c r="J44" s="26">
        <f t="shared" si="27"/>
        <v>3</v>
      </c>
      <c r="K44" s="26">
        <f t="shared" si="27"/>
        <v>3</v>
      </c>
      <c r="L44" s="27">
        <f t="shared" si="27"/>
        <v>3</v>
      </c>
      <c r="M44" s="27">
        <f t="shared" si="27"/>
        <v>2</v>
      </c>
      <c r="N44" s="26">
        <f t="shared" si="27"/>
        <v>2</v>
      </c>
      <c r="O44" s="26">
        <f t="shared" si="27"/>
        <v>2</v>
      </c>
      <c r="P44" s="26">
        <f t="shared" si="27"/>
        <v>1</v>
      </c>
      <c r="Q44" s="26">
        <f t="shared" si="29"/>
        <v>1</v>
      </c>
      <c r="R44" s="26">
        <f t="shared" si="29"/>
        <v>1</v>
      </c>
      <c r="T44" s="26"/>
      <c r="U44" s="26"/>
      <c r="V44" s="26"/>
      <c r="W44" s="26"/>
      <c r="X44" s="26"/>
      <c r="Y44" s="26"/>
      <c r="Z44" s="26">
        <f t="shared" si="29"/>
        <v>7</v>
      </c>
      <c r="AA44" s="28"/>
      <c r="AB44" s="1">
        <f t="shared" si="30"/>
        <v>20</v>
      </c>
      <c r="AD44" s="1">
        <f t="shared" si="22"/>
        <v>0</v>
      </c>
      <c r="AF44" s="284"/>
      <c r="AH44" s="68"/>
      <c r="AI44" s="68"/>
      <c r="AJ44" s="68"/>
      <c r="AK44" s="68"/>
      <c r="AL44" s="68"/>
      <c r="AM44" s="284"/>
      <c r="AN44" s="284"/>
      <c r="AQ44" s="281">
        <f t="shared" si="18"/>
        <v>0</v>
      </c>
      <c r="AR44" s="281">
        <f t="shared" si="19"/>
        <v>0</v>
      </c>
      <c r="AS44" s="205">
        <f t="shared" si="20"/>
        <v>0</v>
      </c>
      <c r="AT44" s="281">
        <f t="shared" si="23"/>
        <v>0</v>
      </c>
      <c r="AU44" s="281">
        <f t="shared" si="21"/>
        <v>0</v>
      </c>
    </row>
    <row r="45" spans="2:47" ht="15.75" hidden="1" customHeight="1">
      <c r="F45" s="134"/>
      <c r="G45" s="26">
        <f t="shared" si="28"/>
        <v>3</v>
      </c>
      <c r="H45" s="26">
        <f t="shared" si="27"/>
        <v>3</v>
      </c>
      <c r="I45" s="26">
        <f t="shared" si="27"/>
        <v>3</v>
      </c>
      <c r="J45" s="26">
        <f t="shared" si="27"/>
        <v>3</v>
      </c>
      <c r="K45" s="26">
        <f t="shared" si="27"/>
        <v>3</v>
      </c>
      <c r="L45" s="27">
        <f t="shared" si="27"/>
        <v>3</v>
      </c>
      <c r="M45" s="27">
        <f t="shared" si="27"/>
        <v>2</v>
      </c>
      <c r="N45" s="26">
        <f t="shared" si="27"/>
        <v>2</v>
      </c>
      <c r="O45" s="26">
        <f t="shared" si="27"/>
        <v>2</v>
      </c>
      <c r="P45" s="26">
        <f t="shared" si="27"/>
        <v>1</v>
      </c>
      <c r="Q45" s="26">
        <f t="shared" si="29"/>
        <v>1</v>
      </c>
      <c r="R45" s="26">
        <f t="shared" si="29"/>
        <v>1</v>
      </c>
      <c r="T45" s="26"/>
      <c r="U45" s="26"/>
      <c r="V45" s="26"/>
      <c r="W45" s="26"/>
      <c r="X45" s="26"/>
      <c r="Y45" s="26"/>
      <c r="Z45" s="26">
        <f t="shared" si="29"/>
        <v>7</v>
      </c>
      <c r="AA45" s="28"/>
      <c r="AB45" s="1">
        <f t="shared" si="30"/>
        <v>20</v>
      </c>
      <c r="AD45" s="1">
        <f t="shared" si="22"/>
        <v>0</v>
      </c>
      <c r="AF45" s="284"/>
      <c r="AH45" s="68"/>
      <c r="AI45" s="68"/>
      <c r="AJ45" s="68"/>
      <c r="AK45" s="68"/>
      <c r="AL45" s="68"/>
      <c r="AM45" s="284"/>
      <c r="AN45" s="284"/>
      <c r="AQ45" s="281">
        <f t="shared" si="18"/>
        <v>0</v>
      </c>
      <c r="AR45" s="281">
        <f t="shared" si="19"/>
        <v>0</v>
      </c>
      <c r="AS45" s="205">
        <f t="shared" si="20"/>
        <v>0</v>
      </c>
      <c r="AT45" s="281">
        <f t="shared" si="23"/>
        <v>0</v>
      </c>
      <c r="AU45" s="281">
        <f t="shared" si="21"/>
        <v>0</v>
      </c>
    </row>
    <row r="46" spans="2:47" ht="15.75" hidden="1" customHeight="1">
      <c r="F46" s="134"/>
      <c r="G46" s="26">
        <f t="shared" si="28"/>
        <v>3</v>
      </c>
      <c r="H46" s="26">
        <f t="shared" si="27"/>
        <v>3</v>
      </c>
      <c r="I46" s="26">
        <f t="shared" si="27"/>
        <v>3</v>
      </c>
      <c r="J46" s="26">
        <f t="shared" si="27"/>
        <v>3</v>
      </c>
      <c r="K46" s="26">
        <f t="shared" si="27"/>
        <v>3</v>
      </c>
      <c r="L46" s="27">
        <f t="shared" si="27"/>
        <v>3</v>
      </c>
      <c r="M46" s="27">
        <f t="shared" si="27"/>
        <v>2</v>
      </c>
      <c r="N46" s="26">
        <f t="shared" si="27"/>
        <v>2</v>
      </c>
      <c r="O46" s="26">
        <f t="shared" si="27"/>
        <v>2</v>
      </c>
      <c r="P46" s="26">
        <f t="shared" si="27"/>
        <v>1</v>
      </c>
      <c r="Q46" s="26">
        <f t="shared" si="29"/>
        <v>1</v>
      </c>
      <c r="R46" s="26">
        <f t="shared" si="29"/>
        <v>1</v>
      </c>
      <c r="T46" s="26"/>
      <c r="U46" s="26"/>
      <c r="V46" s="26"/>
      <c r="W46" s="26"/>
      <c r="X46" s="26"/>
      <c r="Y46" s="26"/>
      <c r="Z46" s="26">
        <f t="shared" si="29"/>
        <v>7</v>
      </c>
      <c r="AA46" s="28"/>
      <c r="AB46" s="1">
        <f t="shared" si="30"/>
        <v>20</v>
      </c>
      <c r="AD46" s="1">
        <f t="shared" si="22"/>
        <v>0</v>
      </c>
      <c r="AF46" s="284"/>
      <c r="AH46" s="68"/>
      <c r="AI46" s="68"/>
      <c r="AJ46" s="68"/>
      <c r="AK46" s="68"/>
      <c r="AL46" s="68"/>
      <c r="AM46" s="284"/>
      <c r="AN46" s="284"/>
      <c r="AQ46" s="281">
        <f t="shared" si="18"/>
        <v>0</v>
      </c>
      <c r="AR46" s="281">
        <f t="shared" si="19"/>
        <v>0</v>
      </c>
      <c r="AS46" s="205">
        <f t="shared" si="20"/>
        <v>0</v>
      </c>
      <c r="AT46" s="281">
        <f t="shared" si="23"/>
        <v>0</v>
      </c>
      <c r="AU46" s="281">
        <f t="shared" si="21"/>
        <v>0</v>
      </c>
    </row>
    <row r="47" spans="2:47" ht="15.75" hidden="1" customHeight="1">
      <c r="F47" s="134"/>
      <c r="G47" s="26">
        <f t="shared" si="28"/>
        <v>3</v>
      </c>
      <c r="H47" s="26">
        <f t="shared" si="28"/>
        <v>3</v>
      </c>
      <c r="I47" s="26">
        <f t="shared" si="28"/>
        <v>3</v>
      </c>
      <c r="J47" s="26">
        <f t="shared" si="28"/>
        <v>3</v>
      </c>
      <c r="K47" s="26">
        <f t="shared" si="28"/>
        <v>3</v>
      </c>
      <c r="L47" s="27">
        <f t="shared" si="28"/>
        <v>3</v>
      </c>
      <c r="M47" s="27">
        <f t="shared" si="28"/>
        <v>2</v>
      </c>
      <c r="N47" s="26">
        <f t="shared" si="28"/>
        <v>2</v>
      </c>
      <c r="O47" s="26">
        <f t="shared" si="28"/>
        <v>2</v>
      </c>
      <c r="P47" s="26">
        <f t="shared" si="28"/>
        <v>1</v>
      </c>
      <c r="Q47" s="26">
        <f t="shared" si="28"/>
        <v>1</v>
      </c>
      <c r="R47" s="26">
        <f t="shared" si="28"/>
        <v>1</v>
      </c>
      <c r="T47" s="26"/>
      <c r="U47" s="26"/>
      <c r="V47" s="26"/>
      <c r="W47" s="26"/>
      <c r="X47" s="26"/>
      <c r="Y47" s="26"/>
      <c r="Z47" s="26">
        <f t="shared" si="29"/>
        <v>7</v>
      </c>
      <c r="AA47" s="28"/>
      <c r="AB47" s="1">
        <f t="shared" si="30"/>
        <v>20</v>
      </c>
      <c r="AD47" s="1">
        <f t="shared" si="22"/>
        <v>0</v>
      </c>
      <c r="AF47" s="284"/>
      <c r="AH47" s="68"/>
      <c r="AI47" s="68"/>
      <c r="AJ47" s="68"/>
      <c r="AK47" s="68"/>
      <c r="AL47" s="68"/>
      <c r="AM47" s="284"/>
      <c r="AN47" s="284"/>
      <c r="AQ47" s="281">
        <f t="shared" si="18"/>
        <v>0</v>
      </c>
      <c r="AR47" s="281">
        <f t="shared" si="19"/>
        <v>0</v>
      </c>
      <c r="AS47" s="205">
        <f t="shared" si="20"/>
        <v>0</v>
      </c>
      <c r="AT47" s="281">
        <f t="shared" si="23"/>
        <v>0</v>
      </c>
      <c r="AU47" s="281">
        <f t="shared" si="21"/>
        <v>0</v>
      </c>
    </row>
    <row r="48" spans="2:47" ht="15.75" hidden="1" customHeight="1">
      <c r="F48" s="134"/>
      <c r="G48" s="26">
        <f t="shared" si="28"/>
        <v>3</v>
      </c>
      <c r="H48" s="26">
        <f t="shared" si="28"/>
        <v>3</v>
      </c>
      <c r="I48" s="26">
        <f t="shared" si="28"/>
        <v>3</v>
      </c>
      <c r="J48" s="26">
        <f t="shared" si="28"/>
        <v>3</v>
      </c>
      <c r="K48" s="26">
        <f t="shared" si="28"/>
        <v>3</v>
      </c>
      <c r="L48" s="27">
        <f t="shared" si="28"/>
        <v>3</v>
      </c>
      <c r="M48" s="27">
        <f t="shared" si="28"/>
        <v>2</v>
      </c>
      <c r="N48" s="26">
        <f t="shared" si="28"/>
        <v>2</v>
      </c>
      <c r="O48" s="26">
        <f t="shared" si="28"/>
        <v>2</v>
      </c>
      <c r="P48" s="26">
        <f t="shared" si="28"/>
        <v>1</v>
      </c>
      <c r="Q48" s="26">
        <f t="shared" si="28"/>
        <v>1</v>
      </c>
      <c r="R48" s="26">
        <f t="shared" si="28"/>
        <v>1</v>
      </c>
      <c r="T48" s="26"/>
      <c r="U48" s="26"/>
      <c r="V48" s="26"/>
      <c r="W48" s="26"/>
      <c r="X48" s="26"/>
      <c r="Y48" s="26"/>
      <c r="Z48" s="26">
        <f t="shared" si="29"/>
        <v>7</v>
      </c>
      <c r="AA48" s="28"/>
      <c r="AB48" s="1">
        <f t="shared" si="30"/>
        <v>20</v>
      </c>
      <c r="AD48" s="1">
        <f t="shared" si="22"/>
        <v>0</v>
      </c>
      <c r="AF48" s="284"/>
      <c r="AH48" s="68"/>
      <c r="AI48" s="68"/>
      <c r="AJ48" s="68"/>
      <c r="AK48" s="68"/>
      <c r="AL48" s="68"/>
      <c r="AM48" s="284"/>
      <c r="AN48" s="284"/>
      <c r="AQ48" s="281">
        <f t="shared" si="18"/>
        <v>0</v>
      </c>
      <c r="AR48" s="281">
        <f t="shared" si="19"/>
        <v>0</v>
      </c>
      <c r="AS48" s="205">
        <f t="shared" si="20"/>
        <v>0</v>
      </c>
      <c r="AT48" s="281">
        <f t="shared" si="23"/>
        <v>0</v>
      </c>
      <c r="AU48" s="281">
        <f t="shared" si="21"/>
        <v>0</v>
      </c>
    </row>
    <row r="49" spans="6:47" ht="15.75" hidden="1" customHeight="1">
      <c r="F49" s="134"/>
      <c r="G49" s="26">
        <f t="shared" si="28"/>
        <v>3</v>
      </c>
      <c r="H49" s="26">
        <f t="shared" si="28"/>
        <v>3</v>
      </c>
      <c r="I49" s="26">
        <f t="shared" si="28"/>
        <v>3</v>
      </c>
      <c r="J49" s="26">
        <f t="shared" si="28"/>
        <v>3</v>
      </c>
      <c r="K49" s="26">
        <f t="shared" si="28"/>
        <v>3</v>
      </c>
      <c r="L49" s="27">
        <f t="shared" si="28"/>
        <v>3</v>
      </c>
      <c r="M49" s="27">
        <f t="shared" si="28"/>
        <v>2</v>
      </c>
      <c r="N49" s="26">
        <f t="shared" si="28"/>
        <v>2</v>
      </c>
      <c r="O49" s="26">
        <f t="shared" si="28"/>
        <v>2</v>
      </c>
      <c r="P49" s="26">
        <f t="shared" si="28"/>
        <v>1</v>
      </c>
      <c r="Q49" s="26">
        <f t="shared" si="28"/>
        <v>1</v>
      </c>
      <c r="R49" s="26">
        <f t="shared" si="28"/>
        <v>1</v>
      </c>
      <c r="T49" s="26"/>
      <c r="U49" s="26"/>
      <c r="V49" s="26"/>
      <c r="W49" s="26"/>
      <c r="X49" s="26"/>
      <c r="Y49" s="26"/>
      <c r="Z49" s="26">
        <f t="shared" si="29"/>
        <v>7</v>
      </c>
      <c r="AA49" s="28"/>
      <c r="AB49" s="1">
        <f t="shared" si="30"/>
        <v>20</v>
      </c>
      <c r="AF49" s="284"/>
      <c r="AH49" s="68"/>
      <c r="AI49" s="68"/>
      <c r="AJ49" s="68"/>
      <c r="AK49" s="68"/>
      <c r="AL49" s="68"/>
      <c r="AM49" s="284"/>
      <c r="AN49" s="284"/>
      <c r="AQ49" s="281">
        <f t="shared" si="18"/>
        <v>0</v>
      </c>
      <c r="AR49" s="281">
        <f t="shared" si="19"/>
        <v>0</v>
      </c>
      <c r="AS49" s="205">
        <f t="shared" si="20"/>
        <v>0</v>
      </c>
      <c r="AT49" s="281">
        <f t="shared" si="23"/>
        <v>0</v>
      </c>
      <c r="AU49" s="281">
        <f t="shared" si="21"/>
        <v>0</v>
      </c>
    </row>
    <row r="50" spans="6:47" ht="15.75" hidden="1" customHeight="1">
      <c r="F50" s="134"/>
      <c r="G50" s="26">
        <f t="shared" si="28"/>
        <v>3</v>
      </c>
      <c r="H50" s="26">
        <f t="shared" si="28"/>
        <v>3</v>
      </c>
      <c r="I50" s="26">
        <f t="shared" si="28"/>
        <v>3</v>
      </c>
      <c r="J50" s="26">
        <f t="shared" si="28"/>
        <v>3</v>
      </c>
      <c r="K50" s="26">
        <f t="shared" si="28"/>
        <v>3</v>
      </c>
      <c r="L50" s="27">
        <f t="shared" si="28"/>
        <v>3</v>
      </c>
      <c r="M50" s="27">
        <f t="shared" si="28"/>
        <v>2</v>
      </c>
      <c r="N50" s="26">
        <f t="shared" si="28"/>
        <v>2</v>
      </c>
      <c r="O50" s="26">
        <f t="shared" si="28"/>
        <v>2</v>
      </c>
      <c r="P50" s="26">
        <f t="shared" si="28"/>
        <v>1</v>
      </c>
      <c r="Q50" s="26">
        <f t="shared" si="28"/>
        <v>1</v>
      </c>
      <c r="R50" s="26">
        <f t="shared" si="28"/>
        <v>1</v>
      </c>
      <c r="T50" s="26"/>
      <c r="U50" s="26"/>
      <c r="V50" s="26"/>
      <c r="W50" s="26"/>
      <c r="X50" s="26"/>
      <c r="Y50" s="26"/>
      <c r="Z50" s="26">
        <f t="shared" si="29"/>
        <v>7</v>
      </c>
      <c r="AA50" s="28"/>
      <c r="AB50" s="1">
        <f t="shared" si="30"/>
        <v>20</v>
      </c>
      <c r="AF50" s="284"/>
      <c r="AH50" s="68"/>
      <c r="AI50" s="68"/>
      <c r="AJ50" s="68"/>
      <c r="AK50" s="68"/>
      <c r="AL50" s="68"/>
      <c r="AM50" s="284"/>
      <c r="AN50" s="284"/>
      <c r="AQ50" s="281">
        <f t="shared" si="18"/>
        <v>0</v>
      </c>
      <c r="AR50" s="281">
        <f t="shared" si="19"/>
        <v>0</v>
      </c>
      <c r="AS50" s="205">
        <f t="shared" si="20"/>
        <v>0</v>
      </c>
      <c r="AT50" s="281">
        <f t="shared" si="23"/>
        <v>0</v>
      </c>
      <c r="AU50" s="281">
        <f t="shared" si="21"/>
        <v>0</v>
      </c>
    </row>
    <row r="51" spans="6:47" ht="15.75" hidden="1" customHeight="1">
      <c r="F51" s="134"/>
      <c r="G51" s="26">
        <f t="shared" si="28"/>
        <v>3</v>
      </c>
      <c r="H51" s="26">
        <f t="shared" si="28"/>
        <v>3</v>
      </c>
      <c r="I51" s="26">
        <f t="shared" si="28"/>
        <v>3</v>
      </c>
      <c r="J51" s="26">
        <f t="shared" si="28"/>
        <v>3</v>
      </c>
      <c r="K51" s="26">
        <f t="shared" si="28"/>
        <v>3</v>
      </c>
      <c r="L51" s="27">
        <f t="shared" si="28"/>
        <v>3</v>
      </c>
      <c r="M51" s="27">
        <f t="shared" si="28"/>
        <v>2</v>
      </c>
      <c r="N51" s="26">
        <f t="shared" si="28"/>
        <v>2</v>
      </c>
      <c r="O51" s="26">
        <f t="shared" si="28"/>
        <v>2</v>
      </c>
      <c r="P51" s="26">
        <f t="shared" si="28"/>
        <v>1</v>
      </c>
      <c r="Q51" s="26">
        <f t="shared" si="28"/>
        <v>1</v>
      </c>
      <c r="R51" s="26">
        <f t="shared" si="28"/>
        <v>1</v>
      </c>
      <c r="T51" s="26"/>
      <c r="U51" s="26"/>
      <c r="V51" s="26"/>
      <c r="W51" s="26"/>
      <c r="X51" s="26"/>
      <c r="Y51" s="26"/>
      <c r="Z51" s="26">
        <f t="shared" si="29"/>
        <v>7</v>
      </c>
      <c r="AA51" s="28"/>
      <c r="AB51" s="1">
        <f t="shared" si="30"/>
        <v>20</v>
      </c>
      <c r="AF51" s="284"/>
      <c r="AH51" s="68"/>
      <c r="AI51" s="68"/>
      <c r="AJ51" s="68"/>
      <c r="AK51" s="68"/>
      <c r="AL51" s="68"/>
      <c r="AM51" s="284"/>
      <c r="AN51" s="284"/>
      <c r="AQ51" s="281">
        <f t="shared" si="18"/>
        <v>0</v>
      </c>
      <c r="AR51" s="281">
        <f t="shared" si="19"/>
        <v>0</v>
      </c>
      <c r="AS51" s="205">
        <f t="shared" si="20"/>
        <v>0</v>
      </c>
      <c r="AT51" s="281">
        <f t="shared" si="23"/>
        <v>0</v>
      </c>
      <c r="AU51" s="281">
        <f t="shared" si="21"/>
        <v>0</v>
      </c>
    </row>
    <row r="52" spans="6:47" ht="15.75" hidden="1" customHeight="1">
      <c r="F52" s="134"/>
      <c r="G52" s="26">
        <f t="shared" si="28"/>
        <v>3</v>
      </c>
      <c r="H52" s="26">
        <f t="shared" si="28"/>
        <v>3</v>
      </c>
      <c r="I52" s="26">
        <f t="shared" si="28"/>
        <v>3</v>
      </c>
      <c r="J52" s="26">
        <f t="shared" si="28"/>
        <v>3</v>
      </c>
      <c r="K52" s="26">
        <f t="shared" si="28"/>
        <v>3</v>
      </c>
      <c r="L52" s="27">
        <f t="shared" si="28"/>
        <v>3</v>
      </c>
      <c r="M52" s="27">
        <f t="shared" si="28"/>
        <v>2</v>
      </c>
      <c r="N52" s="26">
        <f t="shared" si="28"/>
        <v>2</v>
      </c>
      <c r="O52" s="26">
        <f t="shared" si="28"/>
        <v>2</v>
      </c>
      <c r="P52" s="26">
        <f t="shared" si="28"/>
        <v>1</v>
      </c>
      <c r="Q52" s="26">
        <f t="shared" si="28"/>
        <v>1</v>
      </c>
      <c r="R52" s="26">
        <f t="shared" si="28"/>
        <v>1</v>
      </c>
      <c r="T52" s="26"/>
      <c r="U52" s="26"/>
      <c r="V52" s="26"/>
      <c r="W52" s="26"/>
      <c r="X52" s="26"/>
      <c r="Y52" s="26"/>
      <c r="Z52" s="26">
        <f t="shared" si="29"/>
        <v>7</v>
      </c>
      <c r="AA52" s="28"/>
      <c r="AB52" s="1">
        <f t="shared" si="30"/>
        <v>20</v>
      </c>
      <c r="AF52" s="284"/>
      <c r="AH52" s="68"/>
      <c r="AI52" s="68"/>
      <c r="AJ52" s="68"/>
      <c r="AK52" s="68"/>
      <c r="AL52" s="68"/>
      <c r="AM52" s="284"/>
      <c r="AN52" s="284"/>
      <c r="AQ52" s="281">
        <f t="shared" si="18"/>
        <v>0</v>
      </c>
      <c r="AR52" s="281">
        <f t="shared" si="19"/>
        <v>0</v>
      </c>
      <c r="AS52" s="205">
        <f t="shared" si="20"/>
        <v>0</v>
      </c>
      <c r="AT52" s="281">
        <f t="shared" si="23"/>
        <v>0</v>
      </c>
      <c r="AU52" s="281">
        <f t="shared" si="21"/>
        <v>0</v>
      </c>
    </row>
    <row r="53" spans="6:47" ht="15.75" hidden="1" customHeight="1">
      <c r="F53" s="134"/>
      <c r="G53" s="26">
        <f t="shared" ref="G53:R63" si="31">G52</f>
        <v>3</v>
      </c>
      <c r="H53" s="26">
        <f t="shared" si="31"/>
        <v>3</v>
      </c>
      <c r="I53" s="26">
        <f t="shared" si="31"/>
        <v>3</v>
      </c>
      <c r="J53" s="26">
        <f t="shared" si="31"/>
        <v>3</v>
      </c>
      <c r="K53" s="26">
        <f t="shared" si="31"/>
        <v>3</v>
      </c>
      <c r="L53" s="27">
        <f t="shared" si="31"/>
        <v>3</v>
      </c>
      <c r="M53" s="27">
        <f t="shared" si="31"/>
        <v>2</v>
      </c>
      <c r="N53" s="26">
        <f t="shared" si="31"/>
        <v>2</v>
      </c>
      <c r="O53" s="26">
        <f t="shared" si="31"/>
        <v>2</v>
      </c>
      <c r="P53" s="26">
        <f t="shared" si="31"/>
        <v>1</v>
      </c>
      <c r="Q53" s="26">
        <f t="shared" si="31"/>
        <v>1</v>
      </c>
      <c r="R53" s="26">
        <f t="shared" si="31"/>
        <v>1</v>
      </c>
      <c r="T53" s="26"/>
      <c r="U53" s="26"/>
      <c r="V53" s="26"/>
      <c r="W53" s="26"/>
      <c r="X53" s="26"/>
      <c r="Y53" s="26"/>
      <c r="Z53" s="26">
        <f t="shared" ref="Z53:Z61" si="32">Z52</f>
        <v>7</v>
      </c>
      <c r="AA53" s="28"/>
      <c r="AB53" s="1">
        <f t="shared" si="30"/>
        <v>20</v>
      </c>
      <c r="AF53" s="284"/>
      <c r="AH53" s="68"/>
      <c r="AI53" s="68"/>
      <c r="AJ53" s="68"/>
      <c r="AK53" s="68"/>
      <c r="AL53" s="68"/>
      <c r="AM53" s="284"/>
      <c r="AN53" s="284"/>
      <c r="AQ53" s="281">
        <f t="shared" si="18"/>
        <v>0</v>
      </c>
      <c r="AR53" s="281">
        <f t="shared" si="19"/>
        <v>0</v>
      </c>
      <c r="AS53" s="205">
        <f t="shared" si="20"/>
        <v>0</v>
      </c>
      <c r="AT53" s="281">
        <f t="shared" si="23"/>
        <v>0</v>
      </c>
      <c r="AU53" s="281">
        <f t="shared" si="21"/>
        <v>0</v>
      </c>
    </row>
    <row r="54" spans="6:47" ht="15.75" hidden="1" customHeight="1">
      <c r="F54" s="134"/>
      <c r="G54" s="26">
        <f t="shared" si="31"/>
        <v>3</v>
      </c>
      <c r="H54" s="26">
        <f t="shared" si="31"/>
        <v>3</v>
      </c>
      <c r="I54" s="26">
        <f t="shared" si="31"/>
        <v>3</v>
      </c>
      <c r="J54" s="26">
        <f t="shared" si="31"/>
        <v>3</v>
      </c>
      <c r="K54" s="26">
        <f t="shared" si="31"/>
        <v>3</v>
      </c>
      <c r="L54" s="27">
        <f t="shared" si="31"/>
        <v>3</v>
      </c>
      <c r="M54" s="27">
        <f t="shared" si="31"/>
        <v>2</v>
      </c>
      <c r="N54" s="26">
        <f t="shared" si="31"/>
        <v>2</v>
      </c>
      <c r="O54" s="26">
        <f t="shared" si="31"/>
        <v>2</v>
      </c>
      <c r="P54" s="26">
        <f t="shared" si="31"/>
        <v>1</v>
      </c>
      <c r="Q54" s="26">
        <f t="shared" si="31"/>
        <v>1</v>
      </c>
      <c r="R54" s="26">
        <f t="shared" si="31"/>
        <v>1</v>
      </c>
      <c r="T54" s="26"/>
      <c r="U54" s="26"/>
      <c r="V54" s="26"/>
      <c r="W54" s="26"/>
      <c r="X54" s="26"/>
      <c r="Y54" s="26"/>
      <c r="Z54" s="26">
        <f t="shared" si="32"/>
        <v>7</v>
      </c>
      <c r="AA54" s="28"/>
      <c r="AB54" s="1">
        <f t="shared" si="30"/>
        <v>20</v>
      </c>
      <c r="AF54" s="284"/>
      <c r="AH54" s="68"/>
      <c r="AI54" s="68"/>
      <c r="AJ54" s="68"/>
      <c r="AK54" s="68"/>
      <c r="AL54" s="68"/>
      <c r="AM54" s="284"/>
      <c r="AN54" s="284"/>
      <c r="AQ54" s="281">
        <f t="shared" si="18"/>
        <v>0</v>
      </c>
      <c r="AR54" s="281">
        <f t="shared" si="19"/>
        <v>0</v>
      </c>
      <c r="AS54" s="205">
        <f t="shared" si="20"/>
        <v>0</v>
      </c>
      <c r="AT54" s="281">
        <f t="shared" si="23"/>
        <v>0</v>
      </c>
      <c r="AU54" s="281">
        <f t="shared" si="21"/>
        <v>0</v>
      </c>
    </row>
    <row r="55" spans="6:47" ht="15.75" hidden="1" customHeight="1">
      <c r="F55" s="134"/>
      <c r="G55" s="26">
        <f t="shared" si="31"/>
        <v>3</v>
      </c>
      <c r="H55" s="26">
        <f t="shared" si="31"/>
        <v>3</v>
      </c>
      <c r="I55" s="26">
        <f t="shared" si="31"/>
        <v>3</v>
      </c>
      <c r="J55" s="26">
        <f t="shared" si="31"/>
        <v>3</v>
      </c>
      <c r="K55" s="26">
        <f t="shared" si="31"/>
        <v>3</v>
      </c>
      <c r="L55" s="27">
        <f t="shared" si="31"/>
        <v>3</v>
      </c>
      <c r="M55" s="27">
        <f t="shared" si="31"/>
        <v>2</v>
      </c>
      <c r="N55" s="26">
        <f t="shared" si="31"/>
        <v>2</v>
      </c>
      <c r="O55" s="26">
        <f t="shared" si="31"/>
        <v>2</v>
      </c>
      <c r="P55" s="26">
        <f t="shared" si="31"/>
        <v>1</v>
      </c>
      <c r="Q55" s="26">
        <f t="shared" si="31"/>
        <v>1</v>
      </c>
      <c r="R55" s="26">
        <f t="shared" si="31"/>
        <v>1</v>
      </c>
      <c r="T55" s="26"/>
      <c r="U55" s="26"/>
      <c r="V55" s="26"/>
      <c r="W55" s="26"/>
      <c r="X55" s="26"/>
      <c r="Y55" s="26"/>
      <c r="Z55" s="26">
        <f t="shared" si="32"/>
        <v>7</v>
      </c>
      <c r="AA55" s="28"/>
      <c r="AB55" s="1">
        <f t="shared" si="30"/>
        <v>20</v>
      </c>
      <c r="AF55" s="284"/>
      <c r="AH55" s="68"/>
      <c r="AI55" s="68"/>
      <c r="AJ55" s="68"/>
      <c r="AK55" s="68"/>
      <c r="AL55" s="68"/>
      <c r="AM55" s="284"/>
      <c r="AN55" s="284"/>
      <c r="AQ55" s="281">
        <f t="shared" si="18"/>
        <v>0</v>
      </c>
      <c r="AR55" s="281">
        <f t="shared" si="19"/>
        <v>0</v>
      </c>
      <c r="AS55" s="205">
        <f t="shared" si="20"/>
        <v>0</v>
      </c>
      <c r="AT55" s="281">
        <f t="shared" si="23"/>
        <v>0</v>
      </c>
      <c r="AU55" s="281">
        <f t="shared" si="21"/>
        <v>0</v>
      </c>
    </row>
    <row r="56" spans="6:47" ht="15.75" hidden="1" customHeight="1">
      <c r="F56" s="134"/>
      <c r="G56" s="26">
        <f t="shared" si="31"/>
        <v>3</v>
      </c>
      <c r="H56" s="26">
        <f t="shared" si="31"/>
        <v>3</v>
      </c>
      <c r="I56" s="26">
        <f t="shared" si="31"/>
        <v>3</v>
      </c>
      <c r="J56" s="26">
        <f t="shared" si="31"/>
        <v>3</v>
      </c>
      <c r="K56" s="26">
        <f t="shared" si="31"/>
        <v>3</v>
      </c>
      <c r="L56" s="27">
        <f t="shared" si="31"/>
        <v>3</v>
      </c>
      <c r="M56" s="27">
        <f t="shared" si="31"/>
        <v>2</v>
      </c>
      <c r="N56" s="26">
        <f t="shared" si="31"/>
        <v>2</v>
      </c>
      <c r="O56" s="26">
        <f t="shared" si="31"/>
        <v>2</v>
      </c>
      <c r="P56" s="26">
        <f t="shared" si="31"/>
        <v>1</v>
      </c>
      <c r="Q56" s="26">
        <f t="shared" si="31"/>
        <v>1</v>
      </c>
      <c r="R56" s="26">
        <f t="shared" si="31"/>
        <v>1</v>
      </c>
      <c r="T56" s="26"/>
      <c r="U56" s="26"/>
      <c r="V56" s="26"/>
      <c r="W56" s="26"/>
      <c r="X56" s="26"/>
      <c r="Y56" s="26"/>
      <c r="Z56" s="26">
        <f t="shared" si="32"/>
        <v>7</v>
      </c>
      <c r="AA56" s="28"/>
      <c r="AB56" s="1">
        <f t="shared" si="30"/>
        <v>20</v>
      </c>
      <c r="AF56" s="284"/>
      <c r="AH56" s="68"/>
      <c r="AI56" s="68"/>
      <c r="AJ56" s="68"/>
      <c r="AK56" s="68"/>
      <c r="AL56" s="68"/>
      <c r="AM56" s="284"/>
      <c r="AN56" s="284"/>
      <c r="AQ56" s="281">
        <f t="shared" si="18"/>
        <v>0</v>
      </c>
      <c r="AR56" s="281">
        <f t="shared" si="19"/>
        <v>0</v>
      </c>
      <c r="AS56" s="205">
        <f t="shared" si="20"/>
        <v>0</v>
      </c>
      <c r="AT56" s="281">
        <f t="shared" si="23"/>
        <v>0</v>
      </c>
      <c r="AU56" s="281">
        <f t="shared" si="21"/>
        <v>0</v>
      </c>
    </row>
    <row r="57" spans="6:47" ht="15.75" hidden="1" customHeight="1">
      <c r="F57" s="134"/>
      <c r="G57" s="26">
        <f t="shared" si="31"/>
        <v>3</v>
      </c>
      <c r="H57" s="26">
        <f t="shared" si="31"/>
        <v>3</v>
      </c>
      <c r="I57" s="26">
        <f t="shared" si="31"/>
        <v>3</v>
      </c>
      <c r="J57" s="26">
        <f t="shared" si="31"/>
        <v>3</v>
      </c>
      <c r="K57" s="26">
        <f t="shared" si="31"/>
        <v>3</v>
      </c>
      <c r="L57" s="27">
        <f t="shared" si="31"/>
        <v>3</v>
      </c>
      <c r="M57" s="27">
        <f t="shared" si="31"/>
        <v>2</v>
      </c>
      <c r="N57" s="26">
        <f t="shared" si="31"/>
        <v>2</v>
      </c>
      <c r="O57" s="26">
        <f t="shared" si="31"/>
        <v>2</v>
      </c>
      <c r="P57" s="26">
        <f t="shared" si="31"/>
        <v>1</v>
      </c>
      <c r="Q57" s="26">
        <f t="shared" si="31"/>
        <v>1</v>
      </c>
      <c r="R57" s="26">
        <f t="shared" si="31"/>
        <v>1</v>
      </c>
      <c r="T57" s="26"/>
      <c r="U57" s="26"/>
      <c r="V57" s="26"/>
      <c r="W57" s="26"/>
      <c r="X57" s="26"/>
      <c r="Y57" s="26"/>
      <c r="Z57" s="26">
        <f t="shared" si="32"/>
        <v>7</v>
      </c>
      <c r="AA57" s="28"/>
      <c r="AB57" s="1">
        <f t="shared" si="30"/>
        <v>20</v>
      </c>
      <c r="AF57" s="284"/>
      <c r="AH57" s="68"/>
      <c r="AI57" s="68"/>
      <c r="AJ57" s="68"/>
      <c r="AK57" s="68"/>
      <c r="AL57" s="68"/>
      <c r="AM57" s="284"/>
      <c r="AN57" s="284"/>
      <c r="AQ57" s="281">
        <f t="shared" si="18"/>
        <v>0</v>
      </c>
      <c r="AR57" s="281">
        <f t="shared" si="19"/>
        <v>0</v>
      </c>
      <c r="AS57" s="205">
        <f t="shared" si="20"/>
        <v>0</v>
      </c>
      <c r="AT57" s="281">
        <f t="shared" si="23"/>
        <v>0</v>
      </c>
      <c r="AU57" s="281">
        <f t="shared" si="21"/>
        <v>0</v>
      </c>
    </row>
    <row r="58" spans="6:47" ht="15.75" hidden="1" customHeight="1">
      <c r="F58" s="134"/>
      <c r="G58" s="26">
        <f t="shared" si="31"/>
        <v>3</v>
      </c>
      <c r="H58" s="26">
        <f t="shared" si="31"/>
        <v>3</v>
      </c>
      <c r="I58" s="26">
        <f t="shared" si="31"/>
        <v>3</v>
      </c>
      <c r="J58" s="26">
        <f t="shared" si="31"/>
        <v>3</v>
      </c>
      <c r="K58" s="26">
        <f t="shared" si="31"/>
        <v>3</v>
      </c>
      <c r="L58" s="27">
        <f t="shared" si="31"/>
        <v>3</v>
      </c>
      <c r="M58" s="27">
        <f t="shared" si="31"/>
        <v>2</v>
      </c>
      <c r="N58" s="26">
        <f t="shared" si="31"/>
        <v>2</v>
      </c>
      <c r="O58" s="26">
        <f t="shared" si="31"/>
        <v>2</v>
      </c>
      <c r="P58" s="26">
        <f t="shared" si="31"/>
        <v>1</v>
      </c>
      <c r="Q58" s="26">
        <f t="shared" si="31"/>
        <v>1</v>
      </c>
      <c r="R58" s="26">
        <f t="shared" si="31"/>
        <v>1</v>
      </c>
      <c r="T58" s="26"/>
      <c r="U58" s="26"/>
      <c r="V58" s="26"/>
      <c r="W58" s="26"/>
      <c r="X58" s="26"/>
      <c r="Y58" s="26"/>
      <c r="Z58" s="26">
        <f t="shared" si="32"/>
        <v>7</v>
      </c>
      <c r="AA58" s="28"/>
      <c r="AB58" s="1">
        <f t="shared" si="30"/>
        <v>20</v>
      </c>
      <c r="AF58" s="284"/>
      <c r="AH58" s="68"/>
      <c r="AI58" s="68"/>
      <c r="AJ58" s="68"/>
      <c r="AK58" s="68"/>
      <c r="AL58" s="68"/>
      <c r="AM58" s="284"/>
      <c r="AN58" s="284"/>
      <c r="AQ58" s="281">
        <f t="shared" si="18"/>
        <v>0</v>
      </c>
      <c r="AR58" s="281">
        <f t="shared" si="19"/>
        <v>0</v>
      </c>
      <c r="AS58" s="205">
        <f t="shared" si="20"/>
        <v>0</v>
      </c>
      <c r="AT58" s="281">
        <f t="shared" si="23"/>
        <v>0</v>
      </c>
      <c r="AU58" s="281">
        <f t="shared" si="21"/>
        <v>0</v>
      </c>
    </row>
    <row r="59" spans="6:47" ht="15.75" hidden="1" customHeight="1">
      <c r="F59" s="134"/>
      <c r="G59" s="26">
        <f t="shared" si="31"/>
        <v>3</v>
      </c>
      <c r="H59" s="26">
        <f t="shared" si="31"/>
        <v>3</v>
      </c>
      <c r="I59" s="26">
        <f t="shared" si="31"/>
        <v>3</v>
      </c>
      <c r="J59" s="26">
        <f t="shared" si="31"/>
        <v>3</v>
      </c>
      <c r="K59" s="26">
        <f t="shared" si="31"/>
        <v>3</v>
      </c>
      <c r="L59" s="27">
        <f t="shared" si="31"/>
        <v>3</v>
      </c>
      <c r="M59" s="27">
        <f t="shared" si="31"/>
        <v>2</v>
      </c>
      <c r="N59" s="26">
        <f t="shared" si="31"/>
        <v>2</v>
      </c>
      <c r="O59" s="26">
        <f t="shared" si="31"/>
        <v>2</v>
      </c>
      <c r="P59" s="26">
        <f t="shared" si="31"/>
        <v>1</v>
      </c>
      <c r="Q59" s="26">
        <f t="shared" si="31"/>
        <v>1</v>
      </c>
      <c r="R59" s="26">
        <f t="shared" si="31"/>
        <v>1</v>
      </c>
      <c r="T59" s="26"/>
      <c r="U59" s="26"/>
      <c r="V59" s="26"/>
      <c r="W59" s="26"/>
      <c r="X59" s="26"/>
      <c r="Y59" s="26"/>
      <c r="Z59" s="26">
        <f t="shared" si="32"/>
        <v>7</v>
      </c>
      <c r="AA59" s="28"/>
      <c r="AB59" s="1">
        <f t="shared" si="30"/>
        <v>20</v>
      </c>
      <c r="AF59" s="284"/>
      <c r="AH59" s="68"/>
      <c r="AI59" s="68"/>
      <c r="AJ59" s="68"/>
      <c r="AK59" s="68"/>
      <c r="AL59" s="68"/>
      <c r="AM59" s="284"/>
      <c r="AN59" s="284"/>
      <c r="AQ59" s="281">
        <f t="shared" si="18"/>
        <v>0</v>
      </c>
      <c r="AR59" s="281">
        <f t="shared" si="19"/>
        <v>0</v>
      </c>
      <c r="AS59" s="205">
        <f t="shared" si="20"/>
        <v>0</v>
      </c>
      <c r="AT59" s="281">
        <f t="shared" si="23"/>
        <v>0</v>
      </c>
      <c r="AU59" s="281">
        <f t="shared" si="21"/>
        <v>0</v>
      </c>
    </row>
    <row r="60" spans="6:47" ht="15.75" hidden="1" customHeight="1">
      <c r="F60" s="134"/>
      <c r="G60" s="26">
        <f t="shared" si="31"/>
        <v>3</v>
      </c>
      <c r="H60" s="26">
        <f t="shared" si="31"/>
        <v>3</v>
      </c>
      <c r="I60" s="26">
        <f t="shared" si="31"/>
        <v>3</v>
      </c>
      <c r="J60" s="26">
        <f t="shared" si="31"/>
        <v>3</v>
      </c>
      <c r="K60" s="26">
        <f t="shared" si="31"/>
        <v>3</v>
      </c>
      <c r="L60" s="27">
        <f t="shared" si="31"/>
        <v>3</v>
      </c>
      <c r="M60" s="27">
        <f t="shared" si="31"/>
        <v>2</v>
      </c>
      <c r="N60" s="26">
        <f t="shared" si="31"/>
        <v>2</v>
      </c>
      <c r="O60" s="26">
        <f t="shared" si="31"/>
        <v>2</v>
      </c>
      <c r="P60" s="26">
        <f t="shared" si="31"/>
        <v>1</v>
      </c>
      <c r="Q60" s="26">
        <f t="shared" si="31"/>
        <v>1</v>
      </c>
      <c r="R60" s="26">
        <f t="shared" si="31"/>
        <v>1</v>
      </c>
      <c r="T60" s="26"/>
      <c r="U60" s="26"/>
      <c r="V60" s="26"/>
      <c r="W60" s="26"/>
      <c r="X60" s="26"/>
      <c r="Y60" s="26"/>
      <c r="Z60" s="26">
        <f t="shared" si="32"/>
        <v>7</v>
      </c>
      <c r="AA60" s="28"/>
      <c r="AB60" s="1">
        <f t="shared" si="30"/>
        <v>20</v>
      </c>
      <c r="AF60" s="284"/>
      <c r="AH60" s="68"/>
      <c r="AI60" s="68"/>
      <c r="AJ60" s="68"/>
      <c r="AK60" s="68"/>
      <c r="AL60" s="68"/>
      <c r="AM60" s="284"/>
      <c r="AN60" s="284"/>
      <c r="AQ60" s="281">
        <f t="shared" si="18"/>
        <v>0</v>
      </c>
      <c r="AR60" s="281">
        <f t="shared" si="19"/>
        <v>0</v>
      </c>
      <c r="AS60" s="205">
        <f t="shared" si="20"/>
        <v>0</v>
      </c>
      <c r="AT60" s="281">
        <f t="shared" si="23"/>
        <v>0</v>
      </c>
      <c r="AU60" s="281">
        <f t="shared" si="21"/>
        <v>0</v>
      </c>
    </row>
    <row r="61" spans="6:47" ht="15.75" hidden="1" customHeight="1">
      <c r="F61" s="134"/>
      <c r="G61" s="26">
        <f t="shared" si="31"/>
        <v>3</v>
      </c>
      <c r="H61" s="26">
        <f t="shared" si="31"/>
        <v>3</v>
      </c>
      <c r="I61" s="26">
        <f t="shared" si="31"/>
        <v>3</v>
      </c>
      <c r="J61" s="26">
        <f t="shared" si="31"/>
        <v>3</v>
      </c>
      <c r="K61" s="26">
        <f t="shared" si="31"/>
        <v>3</v>
      </c>
      <c r="L61" s="27">
        <f t="shared" si="31"/>
        <v>3</v>
      </c>
      <c r="M61" s="27">
        <f t="shared" si="31"/>
        <v>2</v>
      </c>
      <c r="N61" s="26">
        <f t="shared" si="31"/>
        <v>2</v>
      </c>
      <c r="O61" s="26">
        <f t="shared" si="31"/>
        <v>2</v>
      </c>
      <c r="P61" s="26">
        <f t="shared" si="31"/>
        <v>1</v>
      </c>
      <c r="Q61" s="26">
        <f t="shared" si="31"/>
        <v>1</v>
      </c>
      <c r="R61" s="26">
        <f t="shared" si="31"/>
        <v>1</v>
      </c>
      <c r="T61" s="26"/>
      <c r="U61" s="26"/>
      <c r="V61" s="26"/>
      <c r="W61" s="26"/>
      <c r="X61" s="26"/>
      <c r="Y61" s="26"/>
      <c r="Z61" s="26">
        <f t="shared" si="32"/>
        <v>7</v>
      </c>
      <c r="AA61" s="28"/>
      <c r="AB61" s="1">
        <f t="shared" si="30"/>
        <v>20</v>
      </c>
      <c r="AF61" s="284"/>
      <c r="AH61" s="68"/>
      <c r="AI61" s="68"/>
      <c r="AJ61" s="68"/>
      <c r="AK61" s="68"/>
      <c r="AL61" s="68"/>
      <c r="AM61" s="284"/>
      <c r="AN61" s="284"/>
      <c r="AQ61" s="281">
        <f t="shared" si="18"/>
        <v>0</v>
      </c>
      <c r="AR61" s="281">
        <f t="shared" si="19"/>
        <v>0</v>
      </c>
      <c r="AS61" s="205">
        <f t="shared" si="20"/>
        <v>0</v>
      </c>
      <c r="AT61" s="281">
        <f t="shared" si="23"/>
        <v>0</v>
      </c>
      <c r="AU61" s="281">
        <f t="shared" si="21"/>
        <v>0</v>
      </c>
    </row>
    <row r="62" spans="6:47" ht="15.75" hidden="1" customHeight="1">
      <c r="F62" s="134"/>
      <c r="G62" s="26">
        <f t="shared" ref="G62:R62" si="33">G48</f>
        <v>3</v>
      </c>
      <c r="H62" s="26">
        <f t="shared" si="33"/>
        <v>3</v>
      </c>
      <c r="I62" s="26">
        <f t="shared" si="33"/>
        <v>3</v>
      </c>
      <c r="J62" s="26">
        <f t="shared" si="33"/>
        <v>3</v>
      </c>
      <c r="K62" s="26">
        <f t="shared" si="33"/>
        <v>3</v>
      </c>
      <c r="L62" s="27">
        <f t="shared" si="33"/>
        <v>3</v>
      </c>
      <c r="M62" s="27">
        <f t="shared" si="33"/>
        <v>2</v>
      </c>
      <c r="N62" s="26">
        <f t="shared" si="33"/>
        <v>2</v>
      </c>
      <c r="O62" s="26">
        <f t="shared" si="33"/>
        <v>2</v>
      </c>
      <c r="P62" s="26">
        <f t="shared" si="33"/>
        <v>1</v>
      </c>
      <c r="Q62" s="26">
        <f t="shared" si="33"/>
        <v>1</v>
      </c>
      <c r="R62" s="26">
        <f t="shared" si="33"/>
        <v>1</v>
      </c>
      <c r="T62" s="26"/>
      <c r="U62" s="26"/>
      <c r="V62" s="26"/>
      <c r="W62" s="26"/>
      <c r="X62" s="26"/>
      <c r="Y62" s="26"/>
      <c r="Z62" s="26">
        <f>Z48</f>
        <v>7</v>
      </c>
      <c r="AA62" s="28"/>
      <c r="AB62" s="1">
        <f>AB48</f>
        <v>20</v>
      </c>
      <c r="AD62" s="1">
        <f>AD48</f>
        <v>0</v>
      </c>
      <c r="AF62" s="284"/>
      <c r="AH62" s="68"/>
      <c r="AI62" s="68"/>
      <c r="AJ62" s="68"/>
      <c r="AK62" s="68"/>
      <c r="AL62" s="68"/>
      <c r="AM62" s="284"/>
      <c r="AN62" s="284"/>
      <c r="AQ62" s="281">
        <f t="shared" si="18"/>
        <v>0</v>
      </c>
      <c r="AR62" s="281">
        <f t="shared" si="19"/>
        <v>0</v>
      </c>
      <c r="AS62" s="205">
        <f t="shared" si="20"/>
        <v>0</v>
      </c>
      <c r="AT62" s="281">
        <f t="shared" si="23"/>
        <v>0</v>
      </c>
      <c r="AU62" s="281">
        <f t="shared" si="21"/>
        <v>0</v>
      </c>
    </row>
    <row r="63" spans="6:47" ht="15.75" hidden="1" customHeight="1">
      <c r="F63" s="134"/>
      <c r="G63" s="26">
        <f t="shared" si="31"/>
        <v>3</v>
      </c>
      <c r="H63" s="26">
        <f t="shared" si="31"/>
        <v>3</v>
      </c>
      <c r="I63" s="26">
        <f t="shared" si="31"/>
        <v>3</v>
      </c>
      <c r="J63" s="26">
        <f t="shared" si="31"/>
        <v>3</v>
      </c>
      <c r="K63" s="26">
        <f t="shared" si="31"/>
        <v>3</v>
      </c>
      <c r="L63" s="27">
        <f t="shared" si="31"/>
        <v>3</v>
      </c>
      <c r="M63" s="27">
        <f t="shared" si="31"/>
        <v>2</v>
      </c>
      <c r="N63" s="26">
        <f t="shared" si="31"/>
        <v>2</v>
      </c>
      <c r="O63" s="26">
        <f t="shared" si="31"/>
        <v>2</v>
      </c>
      <c r="P63" s="26">
        <f t="shared" si="31"/>
        <v>1</v>
      </c>
      <c r="Q63" s="26">
        <f t="shared" si="31"/>
        <v>1</v>
      </c>
      <c r="R63" s="26">
        <f t="shared" si="31"/>
        <v>1</v>
      </c>
      <c r="T63" s="26"/>
      <c r="U63" s="26"/>
      <c r="V63" s="26"/>
      <c r="W63" s="26"/>
      <c r="X63" s="26"/>
      <c r="Y63" s="26"/>
      <c r="Z63" s="26">
        <f t="shared" ref="Z63" si="34">Z62</f>
        <v>7</v>
      </c>
      <c r="AA63" s="28"/>
      <c r="AB63" s="1">
        <f t="shared" si="30"/>
        <v>20</v>
      </c>
      <c r="AD63" s="1">
        <f t="shared" si="22"/>
        <v>0</v>
      </c>
      <c r="AF63" s="284"/>
      <c r="AH63" s="68">
        <f t="shared" ref="AH63:AK63" si="35">IF(G63&lt;2.65,1,0)</f>
        <v>0</v>
      </c>
      <c r="AI63" s="68">
        <f t="shared" si="35"/>
        <v>0</v>
      </c>
      <c r="AJ63" s="68">
        <f t="shared" si="35"/>
        <v>0</v>
      </c>
      <c r="AK63" s="68">
        <f t="shared" si="35"/>
        <v>0</v>
      </c>
      <c r="AL63" s="68">
        <f t="shared" ref="AL63" si="36">IF(L63&lt;2.65,1,0)</f>
        <v>0</v>
      </c>
      <c r="AM63" s="284">
        <f>IF(K63&lt;2.65,1,0)</f>
        <v>0</v>
      </c>
      <c r="AN63" s="284"/>
      <c r="AQ63" s="281">
        <f t="shared" si="18"/>
        <v>0</v>
      </c>
      <c r="AR63" s="281">
        <f t="shared" si="19"/>
        <v>0</v>
      </c>
      <c r="AS63" s="205">
        <f t="shared" si="20"/>
        <v>0</v>
      </c>
      <c r="AT63" s="281">
        <f t="shared" si="23"/>
        <v>0</v>
      </c>
      <c r="AU63" s="281">
        <f t="shared" si="21"/>
        <v>0</v>
      </c>
    </row>
    <row r="64" spans="6:47" ht="4.5" hidden="1" customHeight="1">
      <c r="F64" s="134"/>
      <c r="T64" s="26"/>
      <c r="U64" s="26"/>
      <c r="V64" s="26"/>
      <c r="W64" s="26"/>
      <c r="X64" s="26"/>
      <c r="Y64" s="26"/>
      <c r="Z64" s="26"/>
      <c r="AA64" s="28"/>
      <c r="AF64" s="284"/>
      <c r="AH64" s="68"/>
      <c r="AI64" s="68"/>
      <c r="AJ64" s="68"/>
      <c r="AK64" s="68"/>
      <c r="AL64" s="68"/>
      <c r="AQ64" s="281">
        <f t="shared" si="18"/>
        <v>0</v>
      </c>
      <c r="AR64" s="281">
        <f t="shared" si="19"/>
        <v>0</v>
      </c>
      <c r="AS64" s="205">
        <f t="shared" si="20"/>
        <v>0</v>
      </c>
      <c r="AT64" s="281">
        <f t="shared" si="23"/>
        <v>0</v>
      </c>
      <c r="AU64" s="281">
        <f t="shared" si="21"/>
        <v>0</v>
      </c>
    </row>
    <row r="65" spans="2:47" ht="16.5" hidden="1" customHeight="1">
      <c r="B65" s="104"/>
      <c r="D65" s="135" t="s">
        <v>52</v>
      </c>
      <c r="E65" s="136" t="s">
        <v>133</v>
      </c>
      <c r="F65" s="137" t="s">
        <v>53</v>
      </c>
      <c r="G65" s="37" t="s">
        <v>44</v>
      </c>
      <c r="H65" s="38" t="s">
        <v>45</v>
      </c>
      <c r="I65" s="92" t="s">
        <v>46</v>
      </c>
      <c r="J65" s="94" t="s">
        <v>47</v>
      </c>
      <c r="K65" s="95" t="s">
        <v>49</v>
      </c>
      <c r="L65" s="88" t="s">
        <v>48</v>
      </c>
      <c r="M65" s="238" t="s">
        <v>50</v>
      </c>
      <c r="N65" s="100" t="s">
        <v>7</v>
      </c>
      <c r="O65" s="89" t="s">
        <v>8</v>
      </c>
      <c r="P65" s="239" t="s">
        <v>9</v>
      </c>
      <c r="Q65" s="240" t="s">
        <v>51</v>
      </c>
      <c r="R65" s="241" t="s">
        <v>10</v>
      </c>
      <c r="S65" s="860" t="s">
        <v>31</v>
      </c>
      <c r="T65" s="862" t="s">
        <v>54</v>
      </c>
      <c r="U65" s="862" t="s">
        <v>51</v>
      </c>
      <c r="V65" s="862" t="s">
        <v>55</v>
      </c>
      <c r="W65" s="862" t="s">
        <v>58</v>
      </c>
      <c r="X65" s="862" t="s">
        <v>74</v>
      </c>
      <c r="Y65" s="866" t="s">
        <v>75</v>
      </c>
      <c r="Z65" s="785" t="s">
        <v>90</v>
      </c>
      <c r="AA65" s="869" t="s">
        <v>91</v>
      </c>
      <c r="AB65" s="871" t="s">
        <v>84</v>
      </c>
      <c r="AC65" s="794" t="s">
        <v>92</v>
      </c>
      <c r="AD65" s="1">
        <f>AD63</f>
        <v>0</v>
      </c>
      <c r="AF65" s="284"/>
      <c r="AH65" s="864" t="s">
        <v>82</v>
      </c>
      <c r="AI65" s="865"/>
      <c r="AJ65" s="865"/>
      <c r="AK65" s="865"/>
      <c r="AL65" s="865"/>
      <c r="AM65" s="865"/>
      <c r="AN65" s="865"/>
      <c r="AO65" s="865"/>
      <c r="AQ65" s="281">
        <f t="shared" si="18"/>
        <v>0</v>
      </c>
      <c r="AR65" s="281">
        <f t="shared" si="19"/>
        <v>0</v>
      </c>
      <c r="AS65" s="205">
        <f t="shared" si="20"/>
        <v>0</v>
      </c>
      <c r="AT65" s="281">
        <f t="shared" si="23"/>
        <v>0</v>
      </c>
      <c r="AU65" s="281">
        <f t="shared" si="21"/>
        <v>0</v>
      </c>
    </row>
    <row r="66" spans="2:47" ht="13.5" hidden="1" customHeight="1">
      <c r="B66" s="103"/>
      <c r="C66" s="87" t="s">
        <v>118</v>
      </c>
      <c r="D66" s="129" t="s">
        <v>22</v>
      </c>
      <c r="E66" s="129" t="s">
        <v>23</v>
      </c>
      <c r="F66" s="129" t="s">
        <v>12</v>
      </c>
      <c r="G66" s="58" t="s">
        <v>13</v>
      </c>
      <c r="H66" s="112" t="s">
        <v>14</v>
      </c>
      <c r="I66" s="113" t="s">
        <v>15</v>
      </c>
      <c r="J66" s="114" t="s">
        <v>16</v>
      </c>
      <c r="K66" s="115" t="s">
        <v>18</v>
      </c>
      <c r="L66" s="113" t="s">
        <v>17</v>
      </c>
      <c r="M66" s="117" t="s">
        <v>19</v>
      </c>
      <c r="N66" s="116" t="s">
        <v>20</v>
      </c>
      <c r="O66" s="60" t="s">
        <v>21</v>
      </c>
      <c r="P66" s="242" t="s">
        <v>26</v>
      </c>
      <c r="Q66" s="111" t="s">
        <v>28</v>
      </c>
      <c r="R66" s="211" t="s">
        <v>86</v>
      </c>
      <c r="S66" s="861"/>
      <c r="T66" s="863"/>
      <c r="U66" s="863"/>
      <c r="V66" s="863"/>
      <c r="W66" s="863"/>
      <c r="X66" s="863"/>
      <c r="Y66" s="867"/>
      <c r="Z66" s="868"/>
      <c r="AA66" s="870"/>
      <c r="AB66" s="872"/>
      <c r="AC66" s="873"/>
      <c r="AD66" s="1">
        <f t="shared" si="22"/>
        <v>0</v>
      </c>
      <c r="AF66" s="284"/>
      <c r="AG66" s="243" t="s">
        <v>24</v>
      </c>
      <c r="AH66" s="61" t="s">
        <v>66</v>
      </c>
      <c r="AI66" s="61" t="s">
        <v>67</v>
      </c>
      <c r="AJ66" s="61" t="s">
        <v>68</v>
      </c>
      <c r="AK66" s="61" t="s">
        <v>69</v>
      </c>
      <c r="AL66" s="61" t="s">
        <v>70</v>
      </c>
      <c r="AM66" s="61" t="s">
        <v>71</v>
      </c>
      <c r="AN66" s="61" t="s">
        <v>79</v>
      </c>
      <c r="AO66" s="61" t="s">
        <v>80</v>
      </c>
      <c r="AP66" s="281" t="s">
        <v>81</v>
      </c>
      <c r="AQ66" s="281">
        <f t="shared" si="18"/>
        <v>0</v>
      </c>
      <c r="AR66" s="281">
        <f t="shared" si="19"/>
        <v>0</v>
      </c>
      <c r="AS66" s="205">
        <f t="shared" si="20"/>
        <v>0</v>
      </c>
      <c r="AT66" s="281">
        <f t="shared" si="23"/>
        <v>0</v>
      </c>
      <c r="AU66" s="281">
        <f t="shared" si="21"/>
        <v>0</v>
      </c>
    </row>
    <row r="67" spans="2:47" ht="13.5" hidden="1" customHeight="1">
      <c r="B67" s="47">
        <v>1</v>
      </c>
      <c r="C67" s="82"/>
      <c r="D67" s="216">
        <f t="shared" ref="D67:D80" si="37">IF(AB67=0,ROUND(F67,0),IF(AB67=1,ROUND(F67-1,0),2))</f>
        <v>2</v>
      </c>
      <c r="E67" s="217" t="str">
        <f t="shared" ref="E67:E80" si="38">IF(SUM(AH67:AJ67)+SUM(AN67:AO67)&lt;2,"да","нет")</f>
        <v>нет</v>
      </c>
      <c r="F67" s="218">
        <f t="shared" ref="F67:F80" si="39">(G67*G83+H67*H83+I67*I83+J67*J83+K67*K83+L67*L83+M67*M83)/AB85</f>
        <v>0.39571428571428574</v>
      </c>
      <c r="G67" s="79"/>
      <c r="H67" s="53"/>
      <c r="I67" s="78"/>
      <c r="J67" s="79"/>
      <c r="K67" s="78"/>
      <c r="L67" s="263">
        <f>2+3.4*S67/AD67</f>
        <v>2</v>
      </c>
      <c r="M67" s="264">
        <f>(N67*N83+O67*O83+P67*P83+Q67*Q83+R67*R83)/Z82</f>
        <v>0.95714285714285718</v>
      </c>
      <c r="N67" s="86"/>
      <c r="O67" s="31"/>
      <c r="P67" s="150">
        <f>2+(T67+X67+Y67)*3/30</f>
        <v>2</v>
      </c>
      <c r="Q67" s="201">
        <f t="shared" ref="Q67:Q80" si="40">IF(AP67=0,5-U67*2/7,2)</f>
        <v>2</v>
      </c>
      <c r="R67" s="152">
        <f>2.7+V67/4+W67</f>
        <v>2.7</v>
      </c>
      <c r="S67" s="79"/>
      <c r="T67" s="31"/>
      <c r="U67" s="31"/>
      <c r="V67" s="31"/>
      <c r="W67" s="31"/>
      <c r="X67" s="31"/>
      <c r="Y67" s="224"/>
      <c r="Z67" s="267">
        <f t="shared" ref="Z67:Z80" si="41">IF(D67&gt;2.5,0,1)</f>
        <v>1</v>
      </c>
      <c r="AA67" s="199"/>
      <c r="AB67" s="172">
        <f>AG67</f>
        <v>8</v>
      </c>
      <c r="AC67" s="173">
        <f>AB67-AA67</f>
        <v>8</v>
      </c>
      <c r="AD67" s="283">
        <f>AD32</f>
        <v>38</v>
      </c>
      <c r="AE67" s="120"/>
      <c r="AF67" s="284">
        <f t="shared" si="15"/>
        <v>1</v>
      </c>
      <c r="AG67" s="157">
        <f t="shared" ref="AG67:AG80" si="42">SUM(AH67:AO67)</f>
        <v>8</v>
      </c>
      <c r="AH67" s="174">
        <f t="shared" ref="AH67:AK80" si="43">IF(G67&lt;2.6,1,0)</f>
        <v>1</v>
      </c>
      <c r="AI67" s="153">
        <f t="shared" si="43"/>
        <v>1</v>
      </c>
      <c r="AJ67" s="156">
        <f t="shared" si="43"/>
        <v>1</v>
      </c>
      <c r="AK67" s="158">
        <f t="shared" si="43"/>
        <v>1</v>
      </c>
      <c r="AL67" s="153">
        <f t="shared" ref="AL67:AL80" si="44">IF(L67&lt;2.6,1,0)</f>
        <v>1</v>
      </c>
      <c r="AM67" s="154">
        <f t="shared" ref="AM67:AM80" si="45">IF(K67&lt;2.6,1,0)</f>
        <v>1</v>
      </c>
      <c r="AN67" s="155">
        <f>IF(N67&lt;2.6,1,0)</f>
        <v>1</v>
      </c>
      <c r="AO67" s="159">
        <f t="shared" ref="AO67:AO80" si="46">IF(O67&lt;2.6,1,0)</f>
        <v>1</v>
      </c>
      <c r="AP67" s="208">
        <f t="shared" ref="AP67:AP80" si="47">SUM(AN67:AO67)</f>
        <v>2</v>
      </c>
      <c r="AQ67" s="279">
        <f t="shared" si="18"/>
        <v>1</v>
      </c>
      <c r="AR67" s="279">
        <f t="shared" si="19"/>
        <v>3</v>
      </c>
      <c r="AS67" s="280">
        <f t="shared" si="20"/>
        <v>3</v>
      </c>
      <c r="AT67" s="279">
        <f t="shared" si="23"/>
        <v>0</v>
      </c>
      <c r="AU67" s="279">
        <f t="shared" si="21"/>
        <v>0</v>
      </c>
    </row>
    <row r="68" spans="2:47" ht="13.5" hidden="1" customHeight="1">
      <c r="B68" s="48">
        <v>2</v>
      </c>
      <c r="C68" s="71"/>
      <c r="D68" s="219">
        <f t="shared" si="37"/>
        <v>2</v>
      </c>
      <c r="E68" s="220" t="str">
        <f t="shared" si="38"/>
        <v>нет</v>
      </c>
      <c r="F68" s="221">
        <f t="shared" si="39"/>
        <v>0.39571428571428574</v>
      </c>
      <c r="G68" s="41"/>
      <c r="H68" s="42"/>
      <c r="I68" s="55"/>
      <c r="J68" s="41"/>
      <c r="K68" s="52"/>
      <c r="L68" s="161">
        <f t="shared" ref="L68:L80" si="48">2+3.4*S68/AD68</f>
        <v>2</v>
      </c>
      <c r="M68" s="220">
        <f t="shared" ref="M68:M80" si="49">(N68*N84+O68*O84+P68*P84+Q68*Q84+R68*R84)/Z83</f>
        <v>0.95714285714285718</v>
      </c>
      <c r="N68" s="14"/>
      <c r="O68" s="6"/>
      <c r="P68" s="160">
        <f t="shared" ref="P68:P80" si="50">2+(T68+X68+Y68)*3/30</f>
        <v>2</v>
      </c>
      <c r="Q68" s="161">
        <f t="shared" si="40"/>
        <v>2</v>
      </c>
      <c r="R68" s="162">
        <f t="shared" ref="R68:R80" si="51">2.7+V68/4+W68</f>
        <v>2.7</v>
      </c>
      <c r="S68" s="41"/>
      <c r="T68" s="6"/>
      <c r="U68" s="6"/>
      <c r="V68" s="6"/>
      <c r="W68" s="6"/>
      <c r="X68" s="6"/>
      <c r="Y68" s="226"/>
      <c r="Z68" s="220">
        <f t="shared" si="41"/>
        <v>1</v>
      </c>
      <c r="AA68" s="5"/>
      <c r="AB68" s="163">
        <f t="shared" ref="AB68:AB80" si="52">AG68</f>
        <v>8</v>
      </c>
      <c r="AC68" s="165">
        <f t="shared" ref="AC68:AC80" si="53">AB68-AA68</f>
        <v>8</v>
      </c>
      <c r="AD68" s="227">
        <f t="shared" si="22"/>
        <v>38</v>
      </c>
      <c r="AE68" s="228"/>
      <c r="AF68" s="284">
        <f t="shared" si="15"/>
        <v>1</v>
      </c>
      <c r="AG68" s="165">
        <f t="shared" si="42"/>
        <v>8</v>
      </c>
      <c r="AH68" s="160">
        <f t="shared" si="43"/>
        <v>1</v>
      </c>
      <c r="AI68" s="163">
        <f t="shared" si="43"/>
        <v>1</v>
      </c>
      <c r="AJ68" s="165">
        <f t="shared" si="43"/>
        <v>1</v>
      </c>
      <c r="AK68" s="166">
        <f t="shared" si="43"/>
        <v>1</v>
      </c>
      <c r="AL68" s="163">
        <f t="shared" si="44"/>
        <v>1</v>
      </c>
      <c r="AM68" s="162">
        <f t="shared" si="45"/>
        <v>1</v>
      </c>
      <c r="AN68" s="164">
        <f t="shared" ref="AN68:AN80" si="54">IF(N68&lt;2.6,1,0)</f>
        <v>1</v>
      </c>
      <c r="AO68" s="167">
        <f t="shared" si="46"/>
        <v>1</v>
      </c>
      <c r="AP68" s="208">
        <f t="shared" si="47"/>
        <v>2</v>
      </c>
      <c r="AQ68" s="279">
        <f t="shared" si="18"/>
        <v>1</v>
      </c>
      <c r="AR68" s="279">
        <f t="shared" si="19"/>
        <v>3</v>
      </c>
      <c r="AS68" s="280">
        <f t="shared" si="20"/>
        <v>3</v>
      </c>
      <c r="AT68" s="279">
        <f t="shared" si="23"/>
        <v>0</v>
      </c>
      <c r="AU68" s="279">
        <f t="shared" si="21"/>
        <v>0</v>
      </c>
    </row>
    <row r="69" spans="2:47" ht="13.5" hidden="1" customHeight="1">
      <c r="B69" s="49">
        <v>3</v>
      </c>
      <c r="C69" s="72"/>
      <c r="D69" s="216">
        <f t="shared" si="37"/>
        <v>2</v>
      </c>
      <c r="E69" s="222" t="str">
        <f t="shared" si="38"/>
        <v>нет</v>
      </c>
      <c r="F69" s="218">
        <f t="shared" si="39"/>
        <v>0.39571428571428574</v>
      </c>
      <c r="G69" s="39"/>
      <c r="H69" s="40"/>
      <c r="I69" s="54"/>
      <c r="J69" s="39"/>
      <c r="K69" s="54"/>
      <c r="L69" s="168">
        <f t="shared" si="48"/>
        <v>2</v>
      </c>
      <c r="M69" s="222">
        <f t="shared" si="49"/>
        <v>0.95714285714285718</v>
      </c>
      <c r="N69" s="286"/>
      <c r="O69" s="287"/>
      <c r="P69" s="266">
        <f t="shared" si="50"/>
        <v>2</v>
      </c>
      <c r="Q69" s="168">
        <f t="shared" si="40"/>
        <v>2</v>
      </c>
      <c r="R69" s="207">
        <f t="shared" si="51"/>
        <v>2.7</v>
      </c>
      <c r="S69" s="39"/>
      <c r="T69" s="287"/>
      <c r="U69" s="287"/>
      <c r="V69" s="287"/>
      <c r="W69" s="287"/>
      <c r="X69" s="287"/>
      <c r="Y69" s="282"/>
      <c r="Z69" s="222">
        <f t="shared" si="41"/>
        <v>1</v>
      </c>
      <c r="AA69" s="7"/>
      <c r="AB69" s="209">
        <f t="shared" si="52"/>
        <v>8</v>
      </c>
      <c r="AC69" s="157">
        <f t="shared" si="53"/>
        <v>8</v>
      </c>
      <c r="AD69" s="283">
        <f t="shared" si="22"/>
        <v>38</v>
      </c>
      <c r="AE69" s="120"/>
      <c r="AF69" s="284">
        <f t="shared" si="15"/>
        <v>1</v>
      </c>
      <c r="AG69" s="157">
        <f t="shared" si="42"/>
        <v>8</v>
      </c>
      <c r="AH69" s="170">
        <f t="shared" si="43"/>
        <v>1</v>
      </c>
      <c r="AI69" s="209">
        <f t="shared" si="43"/>
        <v>1</v>
      </c>
      <c r="AJ69" s="157">
        <f t="shared" si="43"/>
        <v>1</v>
      </c>
      <c r="AK69" s="208">
        <f t="shared" si="43"/>
        <v>1</v>
      </c>
      <c r="AL69" s="209">
        <f t="shared" si="44"/>
        <v>1</v>
      </c>
      <c r="AM69" s="207">
        <f t="shared" si="45"/>
        <v>1</v>
      </c>
      <c r="AN69" s="169">
        <f t="shared" si="54"/>
        <v>1</v>
      </c>
      <c r="AO69" s="171">
        <f t="shared" si="46"/>
        <v>1</v>
      </c>
      <c r="AP69" s="208">
        <f t="shared" si="47"/>
        <v>2</v>
      </c>
      <c r="AQ69" s="279">
        <f t="shared" si="18"/>
        <v>1</v>
      </c>
      <c r="AR69" s="279">
        <f t="shared" si="19"/>
        <v>3</v>
      </c>
      <c r="AS69" s="280">
        <f t="shared" si="20"/>
        <v>3</v>
      </c>
      <c r="AT69" s="279">
        <f t="shared" si="23"/>
        <v>0</v>
      </c>
      <c r="AU69" s="279">
        <f t="shared" si="21"/>
        <v>0</v>
      </c>
    </row>
    <row r="70" spans="2:47" ht="13.5" hidden="1" customHeight="1">
      <c r="B70" s="48">
        <v>4</v>
      </c>
      <c r="C70" s="71"/>
      <c r="D70" s="219">
        <f t="shared" si="37"/>
        <v>2</v>
      </c>
      <c r="E70" s="220" t="str">
        <f t="shared" si="38"/>
        <v>нет</v>
      </c>
      <c r="F70" s="221">
        <f t="shared" si="39"/>
        <v>0.39571428571428574</v>
      </c>
      <c r="G70" s="41"/>
      <c r="H70" s="42"/>
      <c r="I70" s="55"/>
      <c r="J70" s="41"/>
      <c r="K70" s="52"/>
      <c r="L70" s="161">
        <f t="shared" si="48"/>
        <v>2</v>
      </c>
      <c r="M70" s="220">
        <f t="shared" si="49"/>
        <v>0.95714285714285718</v>
      </c>
      <c r="N70" s="14"/>
      <c r="O70" s="6"/>
      <c r="P70" s="160">
        <f t="shared" si="50"/>
        <v>2</v>
      </c>
      <c r="Q70" s="161">
        <f t="shared" si="40"/>
        <v>2</v>
      </c>
      <c r="R70" s="162">
        <f t="shared" si="51"/>
        <v>2.7</v>
      </c>
      <c r="S70" s="41"/>
      <c r="T70" s="6"/>
      <c r="U70" s="6"/>
      <c r="V70" s="6"/>
      <c r="W70" s="6"/>
      <c r="X70" s="6"/>
      <c r="Y70" s="226"/>
      <c r="Z70" s="220">
        <f t="shared" si="41"/>
        <v>1</v>
      </c>
      <c r="AA70" s="5"/>
      <c r="AB70" s="163">
        <f t="shared" si="52"/>
        <v>8</v>
      </c>
      <c r="AC70" s="165">
        <f t="shared" si="53"/>
        <v>8</v>
      </c>
      <c r="AD70" s="227">
        <f t="shared" si="22"/>
        <v>38</v>
      </c>
      <c r="AE70" s="228"/>
      <c r="AF70" s="284">
        <f t="shared" si="15"/>
        <v>1</v>
      </c>
      <c r="AG70" s="165">
        <f t="shared" si="42"/>
        <v>8</v>
      </c>
      <c r="AH70" s="160">
        <f t="shared" si="43"/>
        <v>1</v>
      </c>
      <c r="AI70" s="163">
        <f t="shared" si="43"/>
        <v>1</v>
      </c>
      <c r="AJ70" s="165">
        <f t="shared" si="43"/>
        <v>1</v>
      </c>
      <c r="AK70" s="166">
        <f t="shared" si="43"/>
        <v>1</v>
      </c>
      <c r="AL70" s="163">
        <f t="shared" si="44"/>
        <v>1</v>
      </c>
      <c r="AM70" s="162">
        <f t="shared" si="45"/>
        <v>1</v>
      </c>
      <c r="AN70" s="164">
        <f t="shared" si="54"/>
        <v>1</v>
      </c>
      <c r="AO70" s="167">
        <f t="shared" si="46"/>
        <v>1</v>
      </c>
      <c r="AP70" s="208">
        <f t="shared" si="47"/>
        <v>2</v>
      </c>
      <c r="AQ70" s="279">
        <f t="shared" si="18"/>
        <v>1</v>
      </c>
      <c r="AR70" s="279">
        <f t="shared" si="19"/>
        <v>3</v>
      </c>
      <c r="AS70" s="280">
        <f t="shared" si="20"/>
        <v>3</v>
      </c>
      <c r="AT70" s="279">
        <f t="shared" si="23"/>
        <v>0</v>
      </c>
      <c r="AU70" s="279">
        <f t="shared" si="21"/>
        <v>0</v>
      </c>
    </row>
    <row r="71" spans="2:47" ht="13.5" hidden="1" customHeight="1">
      <c r="B71" s="49">
        <v>5</v>
      </c>
      <c r="C71" s="72"/>
      <c r="D71" s="216">
        <f t="shared" si="37"/>
        <v>2</v>
      </c>
      <c r="E71" s="222" t="str">
        <f t="shared" si="38"/>
        <v>нет</v>
      </c>
      <c r="F71" s="218">
        <f t="shared" si="39"/>
        <v>0.39571428571428574</v>
      </c>
      <c r="G71" s="39"/>
      <c r="H71" s="40"/>
      <c r="I71" s="54"/>
      <c r="J71" s="39"/>
      <c r="K71" s="54"/>
      <c r="L71" s="168">
        <f t="shared" si="48"/>
        <v>2</v>
      </c>
      <c r="M71" s="222">
        <f t="shared" si="49"/>
        <v>0.95714285714285718</v>
      </c>
      <c r="N71" s="286"/>
      <c r="O71" s="287"/>
      <c r="P71" s="266">
        <f t="shared" si="50"/>
        <v>2</v>
      </c>
      <c r="Q71" s="168">
        <f t="shared" si="40"/>
        <v>2</v>
      </c>
      <c r="R71" s="207">
        <f t="shared" si="51"/>
        <v>2.7</v>
      </c>
      <c r="S71" s="39"/>
      <c r="T71" s="287"/>
      <c r="U71" s="287"/>
      <c r="V71" s="287"/>
      <c r="W71" s="287"/>
      <c r="X71" s="287"/>
      <c r="Y71" s="282"/>
      <c r="Z71" s="222">
        <f t="shared" si="41"/>
        <v>1</v>
      </c>
      <c r="AA71" s="7"/>
      <c r="AB71" s="209">
        <f t="shared" si="52"/>
        <v>8</v>
      </c>
      <c r="AC71" s="157">
        <f t="shared" si="53"/>
        <v>8</v>
      </c>
      <c r="AD71" s="283">
        <f>AD70</f>
        <v>38</v>
      </c>
      <c r="AE71" s="120"/>
      <c r="AF71" s="284">
        <f t="shared" si="15"/>
        <v>1</v>
      </c>
      <c r="AG71" s="157">
        <f t="shared" si="42"/>
        <v>8</v>
      </c>
      <c r="AH71" s="170">
        <f t="shared" si="43"/>
        <v>1</v>
      </c>
      <c r="AI71" s="209">
        <f t="shared" si="43"/>
        <v>1</v>
      </c>
      <c r="AJ71" s="157">
        <f t="shared" si="43"/>
        <v>1</v>
      </c>
      <c r="AK71" s="208">
        <f t="shared" si="43"/>
        <v>1</v>
      </c>
      <c r="AL71" s="209">
        <f t="shared" si="44"/>
        <v>1</v>
      </c>
      <c r="AM71" s="207">
        <f t="shared" si="45"/>
        <v>1</v>
      </c>
      <c r="AN71" s="169">
        <f t="shared" si="54"/>
        <v>1</v>
      </c>
      <c r="AO71" s="171">
        <f t="shared" si="46"/>
        <v>1</v>
      </c>
      <c r="AP71" s="208">
        <f t="shared" si="47"/>
        <v>2</v>
      </c>
      <c r="AQ71" s="279">
        <f t="shared" si="18"/>
        <v>1</v>
      </c>
      <c r="AR71" s="279">
        <f t="shared" si="19"/>
        <v>3</v>
      </c>
      <c r="AS71" s="280">
        <f t="shared" si="20"/>
        <v>3</v>
      </c>
      <c r="AT71" s="279">
        <f t="shared" si="23"/>
        <v>0</v>
      </c>
      <c r="AU71" s="279">
        <f t="shared" si="21"/>
        <v>0</v>
      </c>
    </row>
    <row r="72" spans="2:47" ht="13.5" hidden="1" customHeight="1">
      <c r="B72" s="48">
        <v>6</v>
      </c>
      <c r="C72" s="71"/>
      <c r="D72" s="219">
        <f t="shared" si="37"/>
        <v>2</v>
      </c>
      <c r="E72" s="220" t="str">
        <f t="shared" si="38"/>
        <v>нет</v>
      </c>
      <c r="F72" s="221">
        <f t="shared" si="39"/>
        <v>0.39571428571428574</v>
      </c>
      <c r="G72" s="41"/>
      <c r="H72" s="42"/>
      <c r="I72" s="55"/>
      <c r="J72" s="41"/>
      <c r="K72" s="52"/>
      <c r="L72" s="161">
        <f t="shared" si="48"/>
        <v>2</v>
      </c>
      <c r="M72" s="220">
        <f t="shared" si="49"/>
        <v>0.95714285714285718</v>
      </c>
      <c r="N72" s="14"/>
      <c r="O72" s="6"/>
      <c r="P72" s="160">
        <f t="shared" si="50"/>
        <v>2</v>
      </c>
      <c r="Q72" s="161">
        <f t="shared" si="40"/>
        <v>2</v>
      </c>
      <c r="R72" s="162">
        <f t="shared" si="51"/>
        <v>2.7</v>
      </c>
      <c r="S72" s="41"/>
      <c r="T72" s="6"/>
      <c r="U72" s="6"/>
      <c r="V72" s="6"/>
      <c r="W72" s="6"/>
      <c r="X72" s="6"/>
      <c r="Y72" s="226"/>
      <c r="Z72" s="220">
        <f t="shared" si="41"/>
        <v>1</v>
      </c>
      <c r="AA72" s="5"/>
      <c r="AB72" s="163">
        <f t="shared" si="52"/>
        <v>8</v>
      </c>
      <c r="AC72" s="165">
        <f t="shared" si="53"/>
        <v>8</v>
      </c>
      <c r="AD72" s="227">
        <f t="shared" si="22"/>
        <v>38</v>
      </c>
      <c r="AE72" s="228"/>
      <c r="AF72" s="284">
        <f t="shared" si="15"/>
        <v>1</v>
      </c>
      <c r="AG72" s="165">
        <f t="shared" si="42"/>
        <v>8</v>
      </c>
      <c r="AH72" s="160">
        <f t="shared" si="43"/>
        <v>1</v>
      </c>
      <c r="AI72" s="163">
        <f t="shared" si="43"/>
        <v>1</v>
      </c>
      <c r="AJ72" s="165">
        <f t="shared" si="43"/>
        <v>1</v>
      </c>
      <c r="AK72" s="166">
        <f t="shared" si="43"/>
        <v>1</v>
      </c>
      <c r="AL72" s="163">
        <f t="shared" si="44"/>
        <v>1</v>
      </c>
      <c r="AM72" s="162">
        <f t="shared" si="45"/>
        <v>1</v>
      </c>
      <c r="AN72" s="164">
        <f t="shared" si="54"/>
        <v>1</v>
      </c>
      <c r="AO72" s="167">
        <f t="shared" si="46"/>
        <v>1</v>
      </c>
      <c r="AP72" s="208">
        <f t="shared" si="47"/>
        <v>2</v>
      </c>
      <c r="AQ72" s="279">
        <f t="shared" si="18"/>
        <v>1</v>
      </c>
      <c r="AR72" s="279">
        <f t="shared" si="19"/>
        <v>3</v>
      </c>
      <c r="AS72" s="280">
        <f t="shared" si="20"/>
        <v>3</v>
      </c>
      <c r="AT72" s="279">
        <f t="shared" si="23"/>
        <v>0</v>
      </c>
      <c r="AU72" s="279">
        <f t="shared" si="21"/>
        <v>0</v>
      </c>
    </row>
    <row r="73" spans="2:47" ht="16.5" hidden="1" thickBot="1">
      <c r="B73" s="49">
        <v>7</v>
      </c>
      <c r="C73" s="72"/>
      <c r="D73" s="216">
        <f t="shared" si="37"/>
        <v>2</v>
      </c>
      <c r="E73" s="222" t="str">
        <f t="shared" si="38"/>
        <v>нет</v>
      </c>
      <c r="F73" s="218">
        <f t="shared" si="39"/>
        <v>0.39571428571428574</v>
      </c>
      <c r="G73" s="39"/>
      <c r="H73" s="40"/>
      <c r="I73" s="54"/>
      <c r="J73" s="39"/>
      <c r="K73" s="54"/>
      <c r="L73" s="168">
        <f t="shared" si="48"/>
        <v>2</v>
      </c>
      <c r="M73" s="222">
        <f t="shared" si="49"/>
        <v>0.95714285714285718</v>
      </c>
      <c r="N73" s="286"/>
      <c r="O73" s="287"/>
      <c r="P73" s="266">
        <f t="shared" si="50"/>
        <v>2</v>
      </c>
      <c r="Q73" s="168">
        <f t="shared" si="40"/>
        <v>2</v>
      </c>
      <c r="R73" s="207">
        <f t="shared" si="51"/>
        <v>2.7</v>
      </c>
      <c r="S73" s="39"/>
      <c r="T73" s="287"/>
      <c r="U73" s="287"/>
      <c r="V73" s="287"/>
      <c r="W73" s="287"/>
      <c r="X73" s="287"/>
      <c r="Y73" s="282"/>
      <c r="Z73" s="222">
        <f t="shared" si="41"/>
        <v>1</v>
      </c>
      <c r="AA73" s="7"/>
      <c r="AB73" s="209">
        <f t="shared" si="52"/>
        <v>8</v>
      </c>
      <c r="AC73" s="157">
        <f t="shared" si="53"/>
        <v>8</v>
      </c>
      <c r="AD73" s="283">
        <f t="shared" ref="AD73:AD121" si="55">AD72</f>
        <v>38</v>
      </c>
      <c r="AE73" s="120"/>
      <c r="AF73" s="284">
        <f t="shared" si="15"/>
        <v>1</v>
      </c>
      <c r="AG73" s="157">
        <f t="shared" si="42"/>
        <v>8</v>
      </c>
      <c r="AH73" s="170">
        <f t="shared" si="43"/>
        <v>1</v>
      </c>
      <c r="AI73" s="209">
        <f t="shared" si="43"/>
        <v>1</v>
      </c>
      <c r="AJ73" s="157">
        <f t="shared" si="43"/>
        <v>1</v>
      </c>
      <c r="AK73" s="208">
        <f t="shared" si="43"/>
        <v>1</v>
      </c>
      <c r="AL73" s="209">
        <f t="shared" si="44"/>
        <v>1</v>
      </c>
      <c r="AM73" s="207">
        <f t="shared" si="45"/>
        <v>1</v>
      </c>
      <c r="AN73" s="169">
        <f t="shared" si="54"/>
        <v>1</v>
      </c>
      <c r="AO73" s="171">
        <f t="shared" si="46"/>
        <v>1</v>
      </c>
      <c r="AP73" s="208">
        <f t="shared" si="47"/>
        <v>2</v>
      </c>
      <c r="AQ73" s="279">
        <f t="shared" si="18"/>
        <v>1</v>
      </c>
      <c r="AR73" s="279">
        <f t="shared" si="19"/>
        <v>3</v>
      </c>
      <c r="AS73" s="280">
        <f t="shared" si="20"/>
        <v>3</v>
      </c>
      <c r="AT73" s="279">
        <f t="shared" si="23"/>
        <v>0</v>
      </c>
      <c r="AU73" s="279">
        <f t="shared" si="21"/>
        <v>0</v>
      </c>
    </row>
    <row r="74" spans="2:47" ht="16.5" hidden="1" thickBot="1">
      <c r="B74" s="48">
        <v>8</v>
      </c>
      <c r="C74" s="71"/>
      <c r="D74" s="219">
        <f t="shared" si="37"/>
        <v>2</v>
      </c>
      <c r="E74" s="220" t="str">
        <f t="shared" si="38"/>
        <v>нет</v>
      </c>
      <c r="F74" s="221">
        <f t="shared" si="39"/>
        <v>0.39571428571428574</v>
      </c>
      <c r="G74" s="41"/>
      <c r="H74" s="42"/>
      <c r="I74" s="55"/>
      <c r="J74" s="41"/>
      <c r="K74" s="52"/>
      <c r="L74" s="161">
        <f t="shared" si="48"/>
        <v>2</v>
      </c>
      <c r="M74" s="220">
        <f t="shared" si="49"/>
        <v>0.95714285714285718</v>
      </c>
      <c r="N74" s="14"/>
      <c r="O74" s="6"/>
      <c r="P74" s="160">
        <f t="shared" si="50"/>
        <v>2</v>
      </c>
      <c r="Q74" s="161">
        <f t="shared" si="40"/>
        <v>2</v>
      </c>
      <c r="R74" s="162">
        <f t="shared" si="51"/>
        <v>2.7</v>
      </c>
      <c r="S74" s="41"/>
      <c r="T74" s="6"/>
      <c r="U74" s="6"/>
      <c r="V74" s="6"/>
      <c r="W74" s="6"/>
      <c r="X74" s="6"/>
      <c r="Y74" s="226"/>
      <c r="Z74" s="220">
        <f t="shared" si="41"/>
        <v>1</v>
      </c>
      <c r="AA74" s="5"/>
      <c r="AB74" s="163">
        <f t="shared" si="52"/>
        <v>8</v>
      </c>
      <c r="AC74" s="165">
        <f t="shared" si="53"/>
        <v>8</v>
      </c>
      <c r="AD74" s="227">
        <f t="shared" si="55"/>
        <v>38</v>
      </c>
      <c r="AE74" s="228"/>
      <c r="AF74" s="284"/>
      <c r="AG74" s="165">
        <f t="shared" si="42"/>
        <v>8</v>
      </c>
      <c r="AH74" s="160">
        <f t="shared" si="43"/>
        <v>1</v>
      </c>
      <c r="AI74" s="163">
        <f t="shared" si="43"/>
        <v>1</v>
      </c>
      <c r="AJ74" s="165">
        <f t="shared" si="43"/>
        <v>1</v>
      </c>
      <c r="AK74" s="166">
        <f t="shared" si="43"/>
        <v>1</v>
      </c>
      <c r="AL74" s="163">
        <f t="shared" si="44"/>
        <v>1</v>
      </c>
      <c r="AM74" s="162">
        <f t="shared" si="45"/>
        <v>1</v>
      </c>
      <c r="AN74" s="164">
        <f t="shared" si="54"/>
        <v>1</v>
      </c>
      <c r="AO74" s="167">
        <f t="shared" si="46"/>
        <v>1</v>
      </c>
      <c r="AP74" s="208">
        <f t="shared" si="47"/>
        <v>2</v>
      </c>
      <c r="AQ74" s="279">
        <f t="shared" si="18"/>
        <v>1</v>
      </c>
      <c r="AR74" s="279">
        <f t="shared" si="19"/>
        <v>3</v>
      </c>
      <c r="AS74" s="280">
        <f t="shared" si="20"/>
        <v>3</v>
      </c>
      <c r="AT74" s="279">
        <f t="shared" si="23"/>
        <v>0</v>
      </c>
      <c r="AU74" s="279">
        <f t="shared" si="21"/>
        <v>0</v>
      </c>
    </row>
    <row r="75" spans="2:47" ht="16.5" hidden="1" thickBot="1">
      <c r="B75" s="49">
        <v>9</v>
      </c>
      <c r="C75" s="72"/>
      <c r="D75" s="216">
        <f t="shared" si="37"/>
        <v>2</v>
      </c>
      <c r="E75" s="222" t="str">
        <f t="shared" si="38"/>
        <v>нет</v>
      </c>
      <c r="F75" s="218">
        <f t="shared" si="39"/>
        <v>0.39571428571428574</v>
      </c>
      <c r="G75" s="39"/>
      <c r="H75" s="40"/>
      <c r="I75" s="54"/>
      <c r="J75" s="39"/>
      <c r="K75" s="54"/>
      <c r="L75" s="168">
        <f t="shared" si="48"/>
        <v>2</v>
      </c>
      <c r="M75" s="222">
        <f t="shared" si="49"/>
        <v>0.95714285714285718</v>
      </c>
      <c r="N75" s="286"/>
      <c r="O75" s="287"/>
      <c r="P75" s="266">
        <f t="shared" si="50"/>
        <v>2</v>
      </c>
      <c r="Q75" s="168">
        <f t="shared" si="40"/>
        <v>2</v>
      </c>
      <c r="R75" s="207">
        <f t="shared" si="51"/>
        <v>2.7</v>
      </c>
      <c r="S75" s="39"/>
      <c r="T75" s="287"/>
      <c r="U75" s="287"/>
      <c r="V75" s="287"/>
      <c r="W75" s="287"/>
      <c r="X75" s="287"/>
      <c r="Y75" s="282"/>
      <c r="Z75" s="222">
        <f t="shared" si="41"/>
        <v>1</v>
      </c>
      <c r="AA75" s="7"/>
      <c r="AB75" s="209">
        <f t="shared" si="52"/>
        <v>8</v>
      </c>
      <c r="AC75" s="157">
        <f t="shared" si="53"/>
        <v>8</v>
      </c>
      <c r="AD75" s="283">
        <f t="shared" si="55"/>
        <v>38</v>
      </c>
      <c r="AE75" s="120"/>
      <c r="AF75" s="284"/>
      <c r="AG75" s="157">
        <f t="shared" si="42"/>
        <v>8</v>
      </c>
      <c r="AH75" s="170">
        <f t="shared" si="43"/>
        <v>1</v>
      </c>
      <c r="AI75" s="209">
        <f t="shared" si="43"/>
        <v>1</v>
      </c>
      <c r="AJ75" s="157">
        <f t="shared" si="43"/>
        <v>1</v>
      </c>
      <c r="AK75" s="208">
        <f t="shared" si="43"/>
        <v>1</v>
      </c>
      <c r="AL75" s="209">
        <f t="shared" si="44"/>
        <v>1</v>
      </c>
      <c r="AM75" s="207">
        <f t="shared" si="45"/>
        <v>1</v>
      </c>
      <c r="AN75" s="169">
        <f t="shared" si="54"/>
        <v>1</v>
      </c>
      <c r="AO75" s="171">
        <f t="shared" si="46"/>
        <v>1</v>
      </c>
      <c r="AP75" s="208">
        <f t="shared" si="47"/>
        <v>2</v>
      </c>
      <c r="AQ75" s="279">
        <f t="shared" si="18"/>
        <v>1</v>
      </c>
      <c r="AR75" s="279">
        <f t="shared" si="19"/>
        <v>3</v>
      </c>
      <c r="AS75" s="280">
        <f t="shared" si="20"/>
        <v>3</v>
      </c>
      <c r="AT75" s="279">
        <f t="shared" si="23"/>
        <v>0</v>
      </c>
      <c r="AU75" s="279">
        <f t="shared" si="21"/>
        <v>0</v>
      </c>
    </row>
    <row r="76" spans="2:47" ht="16.5" hidden="1" thickBot="1">
      <c r="B76" s="48">
        <v>10</v>
      </c>
      <c r="C76" s="71"/>
      <c r="D76" s="219">
        <f t="shared" si="37"/>
        <v>2</v>
      </c>
      <c r="E76" s="220" t="str">
        <f t="shared" si="38"/>
        <v>нет</v>
      </c>
      <c r="F76" s="221">
        <f t="shared" si="39"/>
        <v>0.39571428571428574</v>
      </c>
      <c r="G76" s="41"/>
      <c r="H76" s="42"/>
      <c r="I76" s="55"/>
      <c r="J76" s="41"/>
      <c r="K76" s="52"/>
      <c r="L76" s="161">
        <f t="shared" si="48"/>
        <v>2</v>
      </c>
      <c r="M76" s="220">
        <f t="shared" si="49"/>
        <v>0.95714285714285718</v>
      </c>
      <c r="N76" s="14"/>
      <c r="O76" s="6"/>
      <c r="P76" s="160">
        <f t="shared" si="50"/>
        <v>2</v>
      </c>
      <c r="Q76" s="161">
        <f t="shared" si="40"/>
        <v>2</v>
      </c>
      <c r="R76" s="162">
        <f t="shared" si="51"/>
        <v>2.7</v>
      </c>
      <c r="S76" s="41"/>
      <c r="T76" s="6"/>
      <c r="U76" s="6"/>
      <c r="V76" s="6"/>
      <c r="W76" s="6"/>
      <c r="X76" s="6"/>
      <c r="Y76" s="226"/>
      <c r="Z76" s="220">
        <f t="shared" si="41"/>
        <v>1</v>
      </c>
      <c r="AA76" s="5"/>
      <c r="AB76" s="163">
        <f t="shared" si="52"/>
        <v>8</v>
      </c>
      <c r="AC76" s="165">
        <f t="shared" si="53"/>
        <v>8</v>
      </c>
      <c r="AD76" s="227">
        <f t="shared" si="55"/>
        <v>38</v>
      </c>
      <c r="AE76" s="228"/>
      <c r="AF76" s="284">
        <f t="shared" si="15"/>
        <v>1</v>
      </c>
      <c r="AG76" s="165">
        <f t="shared" si="42"/>
        <v>8</v>
      </c>
      <c r="AH76" s="160">
        <f t="shared" si="43"/>
        <v>1</v>
      </c>
      <c r="AI76" s="163">
        <f t="shared" si="43"/>
        <v>1</v>
      </c>
      <c r="AJ76" s="165">
        <f t="shared" si="43"/>
        <v>1</v>
      </c>
      <c r="AK76" s="166">
        <f t="shared" si="43"/>
        <v>1</v>
      </c>
      <c r="AL76" s="163">
        <f t="shared" si="44"/>
        <v>1</v>
      </c>
      <c r="AM76" s="162">
        <f t="shared" si="45"/>
        <v>1</v>
      </c>
      <c r="AN76" s="164">
        <f t="shared" si="54"/>
        <v>1</v>
      </c>
      <c r="AO76" s="167">
        <f t="shared" si="46"/>
        <v>1</v>
      </c>
      <c r="AP76" s="208">
        <f t="shared" si="47"/>
        <v>2</v>
      </c>
      <c r="AQ76" s="279">
        <f t="shared" si="18"/>
        <v>1</v>
      </c>
      <c r="AR76" s="279">
        <f t="shared" si="19"/>
        <v>3</v>
      </c>
      <c r="AS76" s="280">
        <f t="shared" si="20"/>
        <v>3</v>
      </c>
      <c r="AT76" s="279">
        <f t="shared" si="23"/>
        <v>0</v>
      </c>
      <c r="AU76" s="279">
        <f t="shared" si="21"/>
        <v>0</v>
      </c>
    </row>
    <row r="77" spans="2:47" ht="16.5" hidden="1" thickBot="1">
      <c r="B77" s="49">
        <v>11</v>
      </c>
      <c r="C77" s="72"/>
      <c r="D77" s="216">
        <f t="shared" si="37"/>
        <v>2</v>
      </c>
      <c r="E77" s="222" t="str">
        <f t="shared" si="38"/>
        <v>нет</v>
      </c>
      <c r="F77" s="218">
        <f t="shared" si="39"/>
        <v>0.39571428571428574</v>
      </c>
      <c r="G77" s="39"/>
      <c r="H77" s="40"/>
      <c r="I77" s="54"/>
      <c r="J77" s="39"/>
      <c r="K77" s="54"/>
      <c r="L77" s="168">
        <f t="shared" si="48"/>
        <v>2</v>
      </c>
      <c r="M77" s="222">
        <f t="shared" si="49"/>
        <v>0.95714285714285718</v>
      </c>
      <c r="N77" s="286"/>
      <c r="O77" s="287"/>
      <c r="P77" s="266">
        <f t="shared" si="50"/>
        <v>2</v>
      </c>
      <c r="Q77" s="168">
        <f t="shared" si="40"/>
        <v>2</v>
      </c>
      <c r="R77" s="207">
        <f t="shared" si="51"/>
        <v>2.7</v>
      </c>
      <c r="S77" s="39"/>
      <c r="T77" s="287"/>
      <c r="U77" s="287"/>
      <c r="V77" s="287"/>
      <c r="W77" s="287"/>
      <c r="X77" s="287"/>
      <c r="Y77" s="282"/>
      <c r="Z77" s="222">
        <f t="shared" si="41"/>
        <v>1</v>
      </c>
      <c r="AA77" s="7"/>
      <c r="AB77" s="209">
        <f t="shared" si="52"/>
        <v>8</v>
      </c>
      <c r="AC77" s="157">
        <f t="shared" si="53"/>
        <v>8</v>
      </c>
      <c r="AD77" s="283">
        <f t="shared" si="55"/>
        <v>38</v>
      </c>
      <c r="AE77" s="120"/>
      <c r="AF77" s="284">
        <f t="shared" si="15"/>
        <v>1</v>
      </c>
      <c r="AG77" s="157">
        <f t="shared" si="42"/>
        <v>8</v>
      </c>
      <c r="AH77" s="170">
        <f t="shared" si="43"/>
        <v>1</v>
      </c>
      <c r="AI77" s="209">
        <f t="shared" si="43"/>
        <v>1</v>
      </c>
      <c r="AJ77" s="157">
        <f t="shared" si="43"/>
        <v>1</v>
      </c>
      <c r="AK77" s="208">
        <f t="shared" si="43"/>
        <v>1</v>
      </c>
      <c r="AL77" s="209">
        <f t="shared" si="44"/>
        <v>1</v>
      </c>
      <c r="AM77" s="207">
        <f t="shared" si="45"/>
        <v>1</v>
      </c>
      <c r="AN77" s="169">
        <f t="shared" si="54"/>
        <v>1</v>
      </c>
      <c r="AO77" s="171">
        <f t="shared" si="46"/>
        <v>1</v>
      </c>
      <c r="AP77" s="208">
        <f t="shared" si="47"/>
        <v>2</v>
      </c>
      <c r="AQ77" s="279">
        <f t="shared" si="18"/>
        <v>1</v>
      </c>
      <c r="AR77" s="279">
        <f t="shared" si="19"/>
        <v>3</v>
      </c>
      <c r="AS77" s="280">
        <f t="shared" si="20"/>
        <v>3</v>
      </c>
      <c r="AT77" s="279">
        <f t="shared" si="23"/>
        <v>0</v>
      </c>
      <c r="AU77" s="279">
        <f t="shared" si="21"/>
        <v>0</v>
      </c>
    </row>
    <row r="78" spans="2:47" ht="16.5" hidden="1" thickBot="1">
      <c r="B78" s="48">
        <v>12</v>
      </c>
      <c r="C78" s="71"/>
      <c r="D78" s="219">
        <f t="shared" si="37"/>
        <v>2</v>
      </c>
      <c r="E78" s="220" t="str">
        <f t="shared" si="38"/>
        <v>нет</v>
      </c>
      <c r="F78" s="221">
        <f t="shared" si="39"/>
        <v>0.39571428571428574</v>
      </c>
      <c r="G78" s="41"/>
      <c r="H78" s="42"/>
      <c r="I78" s="55"/>
      <c r="J78" s="41"/>
      <c r="K78" s="52"/>
      <c r="L78" s="161">
        <f t="shared" si="48"/>
        <v>2</v>
      </c>
      <c r="M78" s="220">
        <f t="shared" si="49"/>
        <v>0.95714285714285718</v>
      </c>
      <c r="N78" s="14"/>
      <c r="O78" s="6"/>
      <c r="P78" s="160">
        <f t="shared" si="50"/>
        <v>2</v>
      </c>
      <c r="Q78" s="161">
        <f t="shared" si="40"/>
        <v>2</v>
      </c>
      <c r="R78" s="162">
        <f t="shared" si="51"/>
        <v>2.7</v>
      </c>
      <c r="S78" s="41"/>
      <c r="T78" s="6"/>
      <c r="U78" s="6"/>
      <c r="V78" s="6"/>
      <c r="W78" s="6"/>
      <c r="X78" s="6"/>
      <c r="Y78" s="226"/>
      <c r="Z78" s="220">
        <f t="shared" si="41"/>
        <v>1</v>
      </c>
      <c r="AA78" s="5"/>
      <c r="AB78" s="163">
        <f t="shared" si="52"/>
        <v>8</v>
      </c>
      <c r="AC78" s="165">
        <f t="shared" si="53"/>
        <v>8</v>
      </c>
      <c r="AD78" s="227">
        <f t="shared" si="55"/>
        <v>38</v>
      </c>
      <c r="AE78" s="228"/>
      <c r="AF78" s="284"/>
      <c r="AG78" s="165">
        <f t="shared" si="42"/>
        <v>8</v>
      </c>
      <c r="AH78" s="160">
        <f t="shared" si="43"/>
        <v>1</v>
      </c>
      <c r="AI78" s="163">
        <f t="shared" si="43"/>
        <v>1</v>
      </c>
      <c r="AJ78" s="165">
        <f t="shared" si="43"/>
        <v>1</v>
      </c>
      <c r="AK78" s="166">
        <f t="shared" si="43"/>
        <v>1</v>
      </c>
      <c r="AL78" s="163">
        <f t="shared" si="44"/>
        <v>1</v>
      </c>
      <c r="AM78" s="162">
        <f t="shared" si="45"/>
        <v>1</v>
      </c>
      <c r="AN78" s="164">
        <f t="shared" si="54"/>
        <v>1</v>
      </c>
      <c r="AO78" s="167">
        <f t="shared" si="46"/>
        <v>1</v>
      </c>
      <c r="AP78" s="208">
        <f t="shared" si="47"/>
        <v>2</v>
      </c>
      <c r="AQ78" s="279">
        <f t="shared" si="18"/>
        <v>1</v>
      </c>
      <c r="AR78" s="279">
        <f t="shared" si="19"/>
        <v>3</v>
      </c>
      <c r="AS78" s="280">
        <f t="shared" si="20"/>
        <v>3</v>
      </c>
      <c r="AT78" s="279">
        <f t="shared" si="23"/>
        <v>0</v>
      </c>
      <c r="AU78" s="279">
        <f t="shared" si="21"/>
        <v>0</v>
      </c>
    </row>
    <row r="79" spans="2:47" ht="16.5" hidden="1" thickBot="1">
      <c r="B79" s="49">
        <v>13</v>
      </c>
      <c r="C79" s="72"/>
      <c r="D79" s="216">
        <f t="shared" si="37"/>
        <v>2</v>
      </c>
      <c r="E79" s="222" t="str">
        <f t="shared" si="38"/>
        <v>нет</v>
      </c>
      <c r="F79" s="218">
        <f t="shared" si="39"/>
        <v>0.39571428571428574</v>
      </c>
      <c r="G79" s="39"/>
      <c r="H79" s="40"/>
      <c r="I79" s="54"/>
      <c r="J79" s="39"/>
      <c r="K79" s="54"/>
      <c r="L79" s="168">
        <f t="shared" si="48"/>
        <v>2</v>
      </c>
      <c r="M79" s="222">
        <f t="shared" si="49"/>
        <v>0.95714285714285718</v>
      </c>
      <c r="N79" s="286"/>
      <c r="O79" s="287"/>
      <c r="P79" s="266">
        <f t="shared" si="50"/>
        <v>2</v>
      </c>
      <c r="Q79" s="168">
        <f t="shared" si="40"/>
        <v>2</v>
      </c>
      <c r="R79" s="207">
        <f t="shared" si="51"/>
        <v>2.7</v>
      </c>
      <c r="S79" s="39"/>
      <c r="T79" s="287"/>
      <c r="U79" s="287"/>
      <c r="V79" s="287"/>
      <c r="W79" s="287"/>
      <c r="X79" s="287"/>
      <c r="Y79" s="282"/>
      <c r="Z79" s="222">
        <f t="shared" si="41"/>
        <v>1</v>
      </c>
      <c r="AA79" s="7"/>
      <c r="AB79" s="209">
        <f t="shared" si="52"/>
        <v>8</v>
      </c>
      <c r="AC79" s="157">
        <f t="shared" si="53"/>
        <v>8</v>
      </c>
      <c r="AD79" s="283">
        <f t="shared" si="55"/>
        <v>38</v>
      </c>
      <c r="AE79" s="120"/>
      <c r="AF79" s="284">
        <f t="shared" si="15"/>
        <v>1</v>
      </c>
      <c r="AG79" s="157">
        <f t="shared" si="42"/>
        <v>8</v>
      </c>
      <c r="AH79" s="170">
        <f t="shared" si="43"/>
        <v>1</v>
      </c>
      <c r="AI79" s="209">
        <f t="shared" si="43"/>
        <v>1</v>
      </c>
      <c r="AJ79" s="157">
        <f t="shared" si="43"/>
        <v>1</v>
      </c>
      <c r="AK79" s="208">
        <f t="shared" si="43"/>
        <v>1</v>
      </c>
      <c r="AL79" s="209">
        <f t="shared" si="44"/>
        <v>1</v>
      </c>
      <c r="AM79" s="207">
        <f t="shared" si="45"/>
        <v>1</v>
      </c>
      <c r="AN79" s="169">
        <f t="shared" si="54"/>
        <v>1</v>
      </c>
      <c r="AO79" s="171">
        <f t="shared" si="46"/>
        <v>1</v>
      </c>
      <c r="AP79" s="208">
        <f t="shared" si="47"/>
        <v>2</v>
      </c>
      <c r="AQ79" s="279">
        <f t="shared" si="18"/>
        <v>1</v>
      </c>
      <c r="AR79" s="279">
        <f t="shared" si="19"/>
        <v>3</v>
      </c>
      <c r="AS79" s="280">
        <f t="shared" si="20"/>
        <v>3</v>
      </c>
      <c r="AT79" s="279">
        <f t="shared" si="23"/>
        <v>0</v>
      </c>
      <c r="AU79" s="279">
        <f t="shared" si="21"/>
        <v>0</v>
      </c>
    </row>
    <row r="80" spans="2:47" ht="16.5" hidden="1" thickBot="1">
      <c r="B80" s="48">
        <v>14</v>
      </c>
      <c r="C80" s="71"/>
      <c r="D80" s="219">
        <f t="shared" si="37"/>
        <v>2</v>
      </c>
      <c r="E80" s="220" t="str">
        <f t="shared" si="38"/>
        <v>нет</v>
      </c>
      <c r="F80" s="221">
        <f t="shared" si="39"/>
        <v>0.39571428571428574</v>
      </c>
      <c r="G80" s="41"/>
      <c r="H80" s="42"/>
      <c r="I80" s="55"/>
      <c r="J80" s="41"/>
      <c r="K80" s="52"/>
      <c r="L80" s="161">
        <f t="shared" si="48"/>
        <v>2</v>
      </c>
      <c r="M80" s="220">
        <f t="shared" si="49"/>
        <v>0.95714285714285718</v>
      </c>
      <c r="N80" s="14"/>
      <c r="O80" s="6"/>
      <c r="P80" s="160">
        <f t="shared" si="50"/>
        <v>2</v>
      </c>
      <c r="Q80" s="161">
        <f t="shared" si="40"/>
        <v>2</v>
      </c>
      <c r="R80" s="162">
        <f t="shared" si="51"/>
        <v>2.7</v>
      </c>
      <c r="S80" s="41"/>
      <c r="T80" s="6"/>
      <c r="U80" s="6"/>
      <c r="V80" s="6"/>
      <c r="W80" s="6"/>
      <c r="X80" s="6"/>
      <c r="Y80" s="226"/>
      <c r="Z80" s="220">
        <f t="shared" si="41"/>
        <v>1</v>
      </c>
      <c r="AA80" s="5"/>
      <c r="AB80" s="163">
        <f t="shared" si="52"/>
        <v>8</v>
      </c>
      <c r="AC80" s="165">
        <f t="shared" si="53"/>
        <v>8</v>
      </c>
      <c r="AD80" s="227">
        <f t="shared" si="55"/>
        <v>38</v>
      </c>
      <c r="AE80" s="228"/>
      <c r="AF80" s="284"/>
      <c r="AG80" s="165">
        <f t="shared" si="42"/>
        <v>8</v>
      </c>
      <c r="AH80" s="160">
        <f t="shared" si="43"/>
        <v>1</v>
      </c>
      <c r="AI80" s="163">
        <f t="shared" si="43"/>
        <v>1</v>
      </c>
      <c r="AJ80" s="165">
        <f t="shared" si="43"/>
        <v>1</v>
      </c>
      <c r="AK80" s="166">
        <f t="shared" si="43"/>
        <v>1</v>
      </c>
      <c r="AL80" s="163">
        <f t="shared" si="44"/>
        <v>1</v>
      </c>
      <c r="AM80" s="162">
        <f t="shared" si="45"/>
        <v>1</v>
      </c>
      <c r="AN80" s="164">
        <f t="shared" si="54"/>
        <v>1</v>
      </c>
      <c r="AO80" s="167">
        <f t="shared" si="46"/>
        <v>1</v>
      </c>
      <c r="AP80" s="208">
        <f t="shared" si="47"/>
        <v>2</v>
      </c>
      <c r="AQ80" s="279">
        <f t="shared" si="18"/>
        <v>1</v>
      </c>
      <c r="AR80" s="279">
        <f t="shared" si="19"/>
        <v>3</v>
      </c>
      <c r="AS80" s="280">
        <f t="shared" si="20"/>
        <v>3</v>
      </c>
      <c r="AT80" s="279">
        <f t="shared" si="23"/>
        <v>0</v>
      </c>
      <c r="AU80" s="279">
        <f t="shared" si="21"/>
        <v>0</v>
      </c>
    </row>
    <row r="81" spans="2:67" ht="16.5" hidden="1" thickBot="1">
      <c r="B81" s="98"/>
      <c r="C81" s="99"/>
      <c r="D81" s="138"/>
      <c r="E81" s="139"/>
      <c r="F81" s="140"/>
      <c r="G81" s="90"/>
      <c r="H81" s="91" t="s">
        <v>59</v>
      </c>
      <c r="I81" s="93"/>
      <c r="J81" s="90"/>
      <c r="K81" s="105"/>
      <c r="L81" s="244"/>
      <c r="M81" s="245"/>
      <c r="N81" s="96"/>
      <c r="O81" s="97"/>
      <c r="P81" s="96"/>
      <c r="Q81" s="97"/>
      <c r="R81" s="30"/>
      <c r="S81" s="246"/>
      <c r="T81" s="97"/>
      <c r="U81" s="97"/>
      <c r="V81" s="97"/>
      <c r="W81" s="97"/>
      <c r="X81" s="97"/>
      <c r="Y81" s="30"/>
      <c r="Z81" s="247">
        <f>SUM(Z67:Z80)</f>
        <v>14</v>
      </c>
      <c r="AA81" s="248"/>
      <c r="AB81" s="249"/>
      <c r="AC81" s="250"/>
      <c r="AE81" s="120"/>
      <c r="AF81" s="284"/>
      <c r="AG81" s="285">
        <f>SUM(AG65:AG80)</f>
        <v>112</v>
      </c>
      <c r="AH81" s="237">
        <f>SUM(AH67:AH80)</f>
        <v>14</v>
      </c>
      <c r="AI81" s="237">
        <f t="shared" ref="AI81:AO81" si="56">SUM(AI67:AI80)</f>
        <v>14</v>
      </c>
      <c r="AJ81" s="237">
        <f t="shared" si="56"/>
        <v>14</v>
      </c>
      <c r="AK81" s="237">
        <f t="shared" si="56"/>
        <v>14</v>
      </c>
      <c r="AL81" s="237">
        <f t="shared" si="56"/>
        <v>14</v>
      </c>
      <c r="AM81" s="237">
        <f t="shared" si="56"/>
        <v>14</v>
      </c>
      <c r="AN81" s="237">
        <f t="shared" si="56"/>
        <v>14</v>
      </c>
      <c r="AO81" s="237">
        <f t="shared" si="56"/>
        <v>14</v>
      </c>
      <c r="AP81" s="236">
        <f>SUM(AH81:AO81)</f>
        <v>112</v>
      </c>
      <c r="AQ81" s="281">
        <f t="shared" si="18"/>
        <v>0</v>
      </c>
      <c r="AR81" s="281">
        <f t="shared" si="19"/>
        <v>42</v>
      </c>
      <c r="AS81" s="205">
        <f t="shared" si="20"/>
        <v>42</v>
      </c>
      <c r="AT81" s="281">
        <f t="shared" si="23"/>
        <v>0</v>
      </c>
      <c r="AU81" s="281">
        <f t="shared" si="21"/>
        <v>0</v>
      </c>
    </row>
    <row r="82" spans="2:67" s="18" customFormat="1" ht="16.5" hidden="1" thickBot="1">
      <c r="B82" s="18">
        <v>1</v>
      </c>
      <c r="C82" s="19"/>
      <c r="D82" s="141"/>
      <c r="E82" s="142"/>
      <c r="F82" s="21"/>
      <c r="G82" s="20">
        <f>G34</f>
        <v>3</v>
      </c>
      <c r="H82" s="20">
        <f t="shared" ref="H82:R82" si="57">H34</f>
        <v>3</v>
      </c>
      <c r="I82" s="20">
        <f t="shared" si="57"/>
        <v>3</v>
      </c>
      <c r="J82" s="20">
        <f t="shared" si="57"/>
        <v>3</v>
      </c>
      <c r="K82" s="20">
        <f>K34</f>
        <v>3</v>
      </c>
      <c r="L82" s="20">
        <f>L34</f>
        <v>3</v>
      </c>
      <c r="M82" s="251">
        <f>M34</f>
        <v>2</v>
      </c>
      <c r="N82" s="20">
        <f t="shared" si="57"/>
        <v>2</v>
      </c>
      <c r="O82" s="20">
        <f t="shared" si="57"/>
        <v>2</v>
      </c>
      <c r="P82" s="20">
        <f t="shared" si="57"/>
        <v>1</v>
      </c>
      <c r="Q82" s="20">
        <f t="shared" si="57"/>
        <v>1</v>
      </c>
      <c r="R82" s="20">
        <f t="shared" si="57"/>
        <v>1</v>
      </c>
      <c r="S82" s="25"/>
      <c r="T82" s="20"/>
      <c r="U82" s="20"/>
      <c r="V82" s="20"/>
      <c r="W82" s="20"/>
      <c r="X82" s="20"/>
      <c r="Y82" s="20"/>
      <c r="Z82" s="252">
        <f>C34</f>
        <v>7</v>
      </c>
      <c r="AA82" s="253"/>
      <c r="AB82" s="18">
        <f>D34</f>
        <v>20</v>
      </c>
      <c r="AC82" s="66">
        <f t="shared" ref="AC82:AC97" si="58">SUM(AH82:AP82)</f>
        <v>0</v>
      </c>
      <c r="AD82" s="1">
        <f t="shared" si="55"/>
        <v>0</v>
      </c>
      <c r="AE82" s="284"/>
      <c r="AF82" s="284"/>
      <c r="AG82" s="281"/>
      <c r="AH82" s="68"/>
      <c r="AI82" s="68"/>
      <c r="AJ82" s="68"/>
      <c r="AK82" s="68"/>
      <c r="AL82" s="68"/>
      <c r="AM82" s="284"/>
      <c r="AN82" s="281"/>
      <c r="AO82" s="281"/>
      <c r="AP82" s="281"/>
      <c r="AQ82" s="281">
        <f t="shared" si="18"/>
        <v>0</v>
      </c>
      <c r="AR82" s="281">
        <f t="shared" si="19"/>
        <v>0</v>
      </c>
      <c r="AS82" s="205">
        <f t="shared" si="20"/>
        <v>0</v>
      </c>
      <c r="AT82" s="281">
        <f t="shared" si="23"/>
        <v>0</v>
      </c>
      <c r="AU82" s="281">
        <f t="shared" si="21"/>
        <v>0</v>
      </c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74"/>
      <c r="BI82" s="74"/>
      <c r="BJ82" s="74"/>
      <c r="BK82" s="74"/>
      <c r="BL82" s="74"/>
      <c r="BM82" s="74"/>
      <c r="BN82" s="74"/>
      <c r="BO82" s="74"/>
    </row>
    <row r="83" spans="2:67" s="18" customFormat="1" ht="16.5" hidden="1" thickBot="1">
      <c r="B83" s="18">
        <v>2</v>
      </c>
      <c r="C83" s="19"/>
      <c r="D83" s="141"/>
      <c r="E83" s="142"/>
      <c r="F83" s="21"/>
      <c r="G83" s="20">
        <f>G82</f>
        <v>3</v>
      </c>
      <c r="H83" s="20">
        <f t="shared" ref="H83:Q98" si="59">H82</f>
        <v>3</v>
      </c>
      <c r="I83" s="20">
        <f t="shared" si="59"/>
        <v>3</v>
      </c>
      <c r="J83" s="20">
        <f t="shared" si="59"/>
        <v>3</v>
      </c>
      <c r="K83" s="20">
        <f t="shared" si="59"/>
        <v>3</v>
      </c>
      <c r="L83" s="20">
        <f t="shared" si="59"/>
        <v>3</v>
      </c>
      <c r="M83" s="254">
        <f t="shared" si="59"/>
        <v>2</v>
      </c>
      <c r="N83" s="20">
        <f t="shared" si="59"/>
        <v>2</v>
      </c>
      <c r="O83" s="20">
        <f t="shared" si="59"/>
        <v>2</v>
      </c>
      <c r="P83" s="20">
        <f t="shared" si="59"/>
        <v>1</v>
      </c>
      <c r="Q83" s="20">
        <f t="shared" si="59"/>
        <v>1</v>
      </c>
      <c r="R83" s="20">
        <f t="shared" ref="R83" si="60">R36</f>
        <v>1</v>
      </c>
      <c r="S83" s="25"/>
      <c r="T83" s="20"/>
      <c r="U83" s="20"/>
      <c r="V83" s="20"/>
      <c r="W83" s="20"/>
      <c r="X83" s="20"/>
      <c r="Y83" s="20"/>
      <c r="Z83" s="67">
        <f>Z82</f>
        <v>7</v>
      </c>
      <c r="AA83" s="11"/>
      <c r="AB83" s="1">
        <f t="shared" ref="AB83:AB98" si="61">AB82</f>
        <v>20</v>
      </c>
      <c r="AC83" s="66">
        <f t="shared" si="58"/>
        <v>0</v>
      </c>
      <c r="AD83" s="1">
        <f t="shared" si="55"/>
        <v>0</v>
      </c>
      <c r="AE83" s="284"/>
      <c r="AF83" s="284"/>
      <c r="AG83" s="281"/>
      <c r="AH83" s="68"/>
      <c r="AI83" s="68"/>
      <c r="AJ83" s="68"/>
      <c r="AK83" s="68"/>
      <c r="AL83" s="68"/>
      <c r="AM83" s="284"/>
      <c r="AN83" s="281"/>
      <c r="AO83" s="281"/>
      <c r="AP83" s="281"/>
      <c r="AQ83" s="281">
        <f t="shared" si="18"/>
        <v>0</v>
      </c>
      <c r="AR83" s="281">
        <f t="shared" si="19"/>
        <v>0</v>
      </c>
      <c r="AS83" s="205">
        <f t="shared" si="20"/>
        <v>0</v>
      </c>
      <c r="AT83" s="281">
        <f t="shared" si="23"/>
        <v>0</v>
      </c>
      <c r="AU83" s="281">
        <f t="shared" si="21"/>
        <v>0</v>
      </c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74"/>
      <c r="BI83" s="74"/>
      <c r="BJ83" s="74"/>
      <c r="BK83" s="74"/>
      <c r="BL83" s="74"/>
      <c r="BM83" s="74"/>
      <c r="BN83" s="74"/>
      <c r="BO83" s="74"/>
    </row>
    <row r="84" spans="2:67" s="18" customFormat="1" ht="16.5" hidden="1" thickBot="1">
      <c r="B84" s="18">
        <v>3</v>
      </c>
      <c r="C84" s="19"/>
      <c r="D84" s="141"/>
      <c r="E84" s="142"/>
      <c r="F84" s="21"/>
      <c r="G84" s="20">
        <f t="shared" ref="G84:G98" si="62">G83</f>
        <v>3</v>
      </c>
      <c r="H84" s="20">
        <f t="shared" si="59"/>
        <v>3</v>
      </c>
      <c r="I84" s="20">
        <f t="shared" si="59"/>
        <v>3</v>
      </c>
      <c r="J84" s="20">
        <f t="shared" si="59"/>
        <v>3</v>
      </c>
      <c r="K84" s="20">
        <f t="shared" si="59"/>
        <v>3</v>
      </c>
      <c r="L84" s="20">
        <f t="shared" si="59"/>
        <v>3</v>
      </c>
      <c r="M84" s="254">
        <f t="shared" si="59"/>
        <v>2</v>
      </c>
      <c r="N84" s="20">
        <f t="shared" si="59"/>
        <v>2</v>
      </c>
      <c r="O84" s="20">
        <f t="shared" si="59"/>
        <v>2</v>
      </c>
      <c r="P84" s="20">
        <f t="shared" si="59"/>
        <v>1</v>
      </c>
      <c r="Q84" s="20">
        <f t="shared" ref="Q84:R95" si="63">Q37</f>
        <v>1</v>
      </c>
      <c r="R84" s="20">
        <f t="shared" si="63"/>
        <v>1</v>
      </c>
      <c r="S84" s="25"/>
      <c r="T84" s="20"/>
      <c r="U84" s="20"/>
      <c r="V84" s="20"/>
      <c r="W84" s="20"/>
      <c r="X84" s="20"/>
      <c r="Y84" s="20"/>
      <c r="Z84" s="67">
        <f t="shared" ref="Z84:Z98" si="64">Z83</f>
        <v>7</v>
      </c>
      <c r="AA84" s="11"/>
      <c r="AB84" s="1">
        <f t="shared" si="61"/>
        <v>20</v>
      </c>
      <c r="AC84" s="66">
        <f t="shared" si="58"/>
        <v>0</v>
      </c>
      <c r="AD84" s="1">
        <f t="shared" si="55"/>
        <v>0</v>
      </c>
      <c r="AE84" s="284"/>
      <c r="AF84" s="284"/>
      <c r="AG84" s="281"/>
      <c r="AH84" s="68"/>
      <c r="AI84" s="68"/>
      <c r="AJ84" s="68"/>
      <c r="AK84" s="68"/>
      <c r="AL84" s="68"/>
      <c r="AM84" s="284"/>
      <c r="AN84" s="281"/>
      <c r="AO84" s="281"/>
      <c r="AP84" s="281"/>
      <c r="AQ84" s="281">
        <f t="shared" si="18"/>
        <v>0</v>
      </c>
      <c r="AR84" s="281">
        <f t="shared" si="19"/>
        <v>0</v>
      </c>
      <c r="AS84" s="205">
        <f t="shared" si="20"/>
        <v>0</v>
      </c>
      <c r="AT84" s="281">
        <f t="shared" si="23"/>
        <v>0</v>
      </c>
      <c r="AU84" s="281">
        <f t="shared" si="21"/>
        <v>0</v>
      </c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74"/>
      <c r="BI84" s="74"/>
      <c r="BJ84" s="74"/>
      <c r="BK84" s="74"/>
      <c r="BL84" s="74"/>
      <c r="BM84" s="74"/>
      <c r="BN84" s="74"/>
      <c r="BO84" s="74"/>
    </row>
    <row r="85" spans="2:67" s="18" customFormat="1" ht="16.5" hidden="1" thickBot="1">
      <c r="B85" s="18">
        <v>4</v>
      </c>
      <c r="C85" s="19"/>
      <c r="D85" s="141"/>
      <c r="E85" s="142"/>
      <c r="F85" s="21"/>
      <c r="G85" s="20">
        <f t="shared" si="62"/>
        <v>3</v>
      </c>
      <c r="H85" s="20">
        <f t="shared" si="59"/>
        <v>3</v>
      </c>
      <c r="I85" s="20">
        <f t="shared" si="59"/>
        <v>3</v>
      </c>
      <c r="J85" s="20">
        <f t="shared" si="59"/>
        <v>3</v>
      </c>
      <c r="K85" s="20">
        <f t="shared" si="59"/>
        <v>3</v>
      </c>
      <c r="L85" s="20">
        <f t="shared" si="59"/>
        <v>3</v>
      </c>
      <c r="M85" s="254">
        <f t="shared" si="59"/>
        <v>2</v>
      </c>
      <c r="N85" s="20">
        <f t="shared" si="59"/>
        <v>2</v>
      </c>
      <c r="O85" s="20">
        <f t="shared" si="59"/>
        <v>2</v>
      </c>
      <c r="P85" s="20">
        <f t="shared" si="59"/>
        <v>1</v>
      </c>
      <c r="Q85" s="20">
        <f t="shared" si="63"/>
        <v>1</v>
      </c>
      <c r="R85" s="20">
        <f t="shared" si="63"/>
        <v>1</v>
      </c>
      <c r="S85" s="25"/>
      <c r="T85" s="20"/>
      <c r="U85" s="20"/>
      <c r="V85" s="20"/>
      <c r="W85" s="20"/>
      <c r="X85" s="20"/>
      <c r="Y85" s="20"/>
      <c r="Z85" s="67">
        <f t="shared" si="64"/>
        <v>7</v>
      </c>
      <c r="AA85" s="11"/>
      <c r="AB85" s="1">
        <f t="shared" si="61"/>
        <v>20</v>
      </c>
      <c r="AC85" s="66">
        <f t="shared" si="58"/>
        <v>0</v>
      </c>
      <c r="AD85" s="1">
        <f t="shared" si="55"/>
        <v>0</v>
      </c>
      <c r="AE85" s="284"/>
      <c r="AF85" s="284"/>
      <c r="AG85" s="281"/>
      <c r="AH85" s="68"/>
      <c r="AI85" s="68"/>
      <c r="AJ85" s="68"/>
      <c r="AK85" s="68"/>
      <c r="AL85" s="68"/>
      <c r="AM85" s="284"/>
      <c r="AN85" s="281"/>
      <c r="AO85" s="281"/>
      <c r="AP85" s="281"/>
      <c r="AQ85" s="281">
        <f t="shared" si="18"/>
        <v>0</v>
      </c>
      <c r="AR85" s="281">
        <f t="shared" si="19"/>
        <v>0</v>
      </c>
      <c r="AS85" s="205">
        <f t="shared" si="20"/>
        <v>0</v>
      </c>
      <c r="AT85" s="281">
        <f t="shared" si="23"/>
        <v>0</v>
      </c>
      <c r="AU85" s="281">
        <f t="shared" si="21"/>
        <v>0</v>
      </c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74"/>
      <c r="BI85" s="74"/>
      <c r="BJ85" s="74"/>
      <c r="BK85" s="74"/>
      <c r="BL85" s="74"/>
      <c r="BM85" s="74"/>
      <c r="BN85" s="74"/>
      <c r="BO85" s="74"/>
    </row>
    <row r="86" spans="2:67" s="18" customFormat="1" ht="16.5" hidden="1" thickBot="1">
      <c r="B86" s="18">
        <v>5</v>
      </c>
      <c r="C86" s="19"/>
      <c r="D86" s="141"/>
      <c r="E86" s="142"/>
      <c r="F86" s="21"/>
      <c r="G86" s="20">
        <f t="shared" si="62"/>
        <v>3</v>
      </c>
      <c r="H86" s="20">
        <f t="shared" si="59"/>
        <v>3</v>
      </c>
      <c r="I86" s="20">
        <f t="shared" si="59"/>
        <v>3</v>
      </c>
      <c r="J86" s="20">
        <f t="shared" si="59"/>
        <v>3</v>
      </c>
      <c r="K86" s="20">
        <f t="shared" si="59"/>
        <v>3</v>
      </c>
      <c r="L86" s="20">
        <f t="shared" si="59"/>
        <v>3</v>
      </c>
      <c r="M86" s="254">
        <f t="shared" si="59"/>
        <v>2</v>
      </c>
      <c r="N86" s="20">
        <f t="shared" si="59"/>
        <v>2</v>
      </c>
      <c r="O86" s="20">
        <f t="shared" si="59"/>
        <v>2</v>
      </c>
      <c r="P86" s="20">
        <f t="shared" si="59"/>
        <v>1</v>
      </c>
      <c r="Q86" s="20">
        <f t="shared" si="63"/>
        <v>1</v>
      </c>
      <c r="R86" s="20">
        <f t="shared" si="63"/>
        <v>1</v>
      </c>
      <c r="S86" s="25"/>
      <c r="T86" s="20"/>
      <c r="U86" s="20"/>
      <c r="V86" s="20"/>
      <c r="W86" s="20"/>
      <c r="X86" s="20"/>
      <c r="Y86" s="20"/>
      <c r="Z86" s="67">
        <f t="shared" si="64"/>
        <v>7</v>
      </c>
      <c r="AA86" s="11"/>
      <c r="AB86" s="1">
        <f t="shared" si="61"/>
        <v>20</v>
      </c>
      <c r="AC86" s="66">
        <f t="shared" si="58"/>
        <v>0</v>
      </c>
      <c r="AD86" s="1">
        <f t="shared" si="55"/>
        <v>0</v>
      </c>
      <c r="AE86" s="284"/>
      <c r="AF86" s="284"/>
      <c r="AG86" s="281"/>
      <c r="AH86" s="68"/>
      <c r="AI86" s="68"/>
      <c r="AJ86" s="68"/>
      <c r="AK86" s="68"/>
      <c r="AL86" s="68"/>
      <c r="AM86" s="284"/>
      <c r="AN86" s="281"/>
      <c r="AO86" s="281"/>
      <c r="AP86" s="281"/>
      <c r="AQ86" s="281">
        <f t="shared" si="18"/>
        <v>0</v>
      </c>
      <c r="AR86" s="281">
        <f t="shared" si="19"/>
        <v>0</v>
      </c>
      <c r="AS86" s="205">
        <f t="shared" si="20"/>
        <v>0</v>
      </c>
      <c r="AT86" s="281">
        <f t="shared" si="23"/>
        <v>0</v>
      </c>
      <c r="AU86" s="281">
        <f t="shared" si="21"/>
        <v>0</v>
      </c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74"/>
      <c r="BI86" s="74"/>
      <c r="BJ86" s="74"/>
      <c r="BK86" s="74"/>
      <c r="BL86" s="74"/>
      <c r="BM86" s="74"/>
      <c r="BN86" s="74"/>
      <c r="BO86" s="74"/>
    </row>
    <row r="87" spans="2:67" s="18" customFormat="1" ht="16.5" hidden="1" thickBot="1">
      <c r="B87" s="18">
        <v>6</v>
      </c>
      <c r="C87" s="19"/>
      <c r="D87" s="141"/>
      <c r="E87" s="142"/>
      <c r="F87" s="21"/>
      <c r="G87" s="20">
        <f t="shared" si="62"/>
        <v>3</v>
      </c>
      <c r="H87" s="20">
        <f t="shared" si="59"/>
        <v>3</v>
      </c>
      <c r="I87" s="20">
        <f t="shared" si="59"/>
        <v>3</v>
      </c>
      <c r="J87" s="20">
        <f t="shared" si="59"/>
        <v>3</v>
      </c>
      <c r="K87" s="20">
        <f t="shared" si="59"/>
        <v>3</v>
      </c>
      <c r="L87" s="20">
        <f t="shared" si="59"/>
        <v>3</v>
      </c>
      <c r="M87" s="254">
        <f t="shared" si="59"/>
        <v>2</v>
      </c>
      <c r="N87" s="20">
        <f t="shared" si="59"/>
        <v>2</v>
      </c>
      <c r="O87" s="20">
        <f t="shared" si="59"/>
        <v>2</v>
      </c>
      <c r="P87" s="20">
        <f t="shared" si="59"/>
        <v>1</v>
      </c>
      <c r="Q87" s="20">
        <f t="shared" si="63"/>
        <v>1</v>
      </c>
      <c r="R87" s="20">
        <f t="shared" si="63"/>
        <v>1</v>
      </c>
      <c r="S87" s="25"/>
      <c r="T87" s="20"/>
      <c r="U87" s="20"/>
      <c r="V87" s="20"/>
      <c r="W87" s="20"/>
      <c r="X87" s="20"/>
      <c r="Y87" s="20"/>
      <c r="Z87" s="67">
        <f t="shared" si="64"/>
        <v>7</v>
      </c>
      <c r="AA87" s="11"/>
      <c r="AB87" s="1">
        <f t="shared" si="61"/>
        <v>20</v>
      </c>
      <c r="AC87" s="66">
        <f t="shared" si="58"/>
        <v>0</v>
      </c>
      <c r="AD87" s="1">
        <f t="shared" si="55"/>
        <v>0</v>
      </c>
      <c r="AE87" s="284"/>
      <c r="AF87" s="284"/>
      <c r="AG87" s="281"/>
      <c r="AH87" s="68"/>
      <c r="AI87" s="68"/>
      <c r="AJ87" s="68"/>
      <c r="AK87" s="68"/>
      <c r="AL87" s="68"/>
      <c r="AM87" s="284"/>
      <c r="AN87" s="281"/>
      <c r="AO87" s="281"/>
      <c r="AP87" s="281"/>
      <c r="AQ87" s="281">
        <f t="shared" si="18"/>
        <v>0</v>
      </c>
      <c r="AR87" s="281">
        <f t="shared" si="19"/>
        <v>0</v>
      </c>
      <c r="AS87" s="205">
        <f t="shared" si="20"/>
        <v>0</v>
      </c>
      <c r="AT87" s="281">
        <f t="shared" si="23"/>
        <v>0</v>
      </c>
      <c r="AU87" s="281">
        <f t="shared" si="21"/>
        <v>0</v>
      </c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74"/>
      <c r="BI87" s="74"/>
      <c r="BJ87" s="74"/>
      <c r="BK87" s="74"/>
      <c r="BL87" s="74"/>
      <c r="BM87" s="74"/>
      <c r="BN87" s="74"/>
      <c r="BO87" s="74"/>
    </row>
    <row r="88" spans="2:67" s="18" customFormat="1" ht="16.5" hidden="1" thickBot="1">
      <c r="B88" s="18">
        <v>7</v>
      </c>
      <c r="C88" s="19"/>
      <c r="D88" s="141"/>
      <c r="E88" s="142"/>
      <c r="F88" s="21"/>
      <c r="G88" s="20">
        <f t="shared" si="62"/>
        <v>3</v>
      </c>
      <c r="H88" s="20">
        <f t="shared" si="59"/>
        <v>3</v>
      </c>
      <c r="I88" s="20">
        <f t="shared" si="59"/>
        <v>3</v>
      </c>
      <c r="J88" s="20">
        <f t="shared" si="59"/>
        <v>3</v>
      </c>
      <c r="K88" s="20">
        <f t="shared" si="59"/>
        <v>3</v>
      </c>
      <c r="L88" s="20">
        <f t="shared" si="59"/>
        <v>3</v>
      </c>
      <c r="M88" s="254">
        <f t="shared" si="59"/>
        <v>2</v>
      </c>
      <c r="N88" s="20">
        <f t="shared" si="59"/>
        <v>2</v>
      </c>
      <c r="O88" s="20">
        <f t="shared" si="59"/>
        <v>2</v>
      </c>
      <c r="P88" s="20">
        <f t="shared" si="59"/>
        <v>1</v>
      </c>
      <c r="Q88" s="20">
        <f t="shared" si="63"/>
        <v>1</v>
      </c>
      <c r="R88" s="20">
        <f t="shared" si="63"/>
        <v>1</v>
      </c>
      <c r="S88" s="25"/>
      <c r="T88" s="20"/>
      <c r="U88" s="20"/>
      <c r="V88" s="20"/>
      <c r="W88" s="20"/>
      <c r="X88" s="20"/>
      <c r="Y88" s="20"/>
      <c r="Z88" s="67">
        <f t="shared" si="64"/>
        <v>7</v>
      </c>
      <c r="AA88" s="11"/>
      <c r="AB88" s="1">
        <f t="shared" si="61"/>
        <v>20</v>
      </c>
      <c r="AC88" s="66">
        <f t="shared" si="58"/>
        <v>0</v>
      </c>
      <c r="AD88" s="1">
        <f t="shared" si="55"/>
        <v>0</v>
      </c>
      <c r="AE88" s="284"/>
      <c r="AF88" s="284"/>
      <c r="AG88" s="281"/>
      <c r="AH88" s="68"/>
      <c r="AI88" s="68"/>
      <c r="AJ88" s="68"/>
      <c r="AK88" s="68"/>
      <c r="AL88" s="68"/>
      <c r="AM88" s="284"/>
      <c r="AN88" s="281"/>
      <c r="AO88" s="281"/>
      <c r="AP88" s="281"/>
      <c r="AQ88" s="281">
        <f t="shared" si="18"/>
        <v>0</v>
      </c>
      <c r="AR88" s="281">
        <f t="shared" si="19"/>
        <v>0</v>
      </c>
      <c r="AS88" s="205">
        <f t="shared" si="20"/>
        <v>0</v>
      </c>
      <c r="AT88" s="281">
        <f t="shared" si="23"/>
        <v>0</v>
      </c>
      <c r="AU88" s="281">
        <f t="shared" si="21"/>
        <v>0</v>
      </c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74"/>
      <c r="BI88" s="74"/>
      <c r="BJ88" s="74"/>
      <c r="BK88" s="74"/>
      <c r="BL88" s="74"/>
      <c r="BM88" s="74"/>
      <c r="BN88" s="74"/>
      <c r="BO88" s="74"/>
    </row>
    <row r="89" spans="2:67" s="18" customFormat="1" ht="16.5" hidden="1" thickBot="1">
      <c r="B89" s="18">
        <v>8</v>
      </c>
      <c r="C89" s="19"/>
      <c r="D89" s="141"/>
      <c r="E89" s="142"/>
      <c r="F89" s="21"/>
      <c r="G89" s="20">
        <f t="shared" si="62"/>
        <v>3</v>
      </c>
      <c r="H89" s="20">
        <f t="shared" si="59"/>
        <v>3</v>
      </c>
      <c r="I89" s="20">
        <f t="shared" si="59"/>
        <v>3</v>
      </c>
      <c r="J89" s="20">
        <f t="shared" si="59"/>
        <v>3</v>
      </c>
      <c r="K89" s="20">
        <f t="shared" si="59"/>
        <v>3</v>
      </c>
      <c r="L89" s="20">
        <f t="shared" si="59"/>
        <v>3</v>
      </c>
      <c r="M89" s="254">
        <f t="shared" si="59"/>
        <v>2</v>
      </c>
      <c r="N89" s="20">
        <f t="shared" si="59"/>
        <v>2</v>
      </c>
      <c r="O89" s="20">
        <f t="shared" si="59"/>
        <v>2</v>
      </c>
      <c r="P89" s="20">
        <f t="shared" si="59"/>
        <v>1</v>
      </c>
      <c r="Q89" s="20">
        <f t="shared" si="63"/>
        <v>1</v>
      </c>
      <c r="R89" s="20">
        <f t="shared" si="63"/>
        <v>1</v>
      </c>
      <c r="S89" s="25"/>
      <c r="T89" s="20"/>
      <c r="U89" s="20"/>
      <c r="V89" s="20"/>
      <c r="W89" s="20"/>
      <c r="X89" s="20"/>
      <c r="Y89" s="20"/>
      <c r="Z89" s="67">
        <f t="shared" si="64"/>
        <v>7</v>
      </c>
      <c r="AA89" s="11"/>
      <c r="AB89" s="1">
        <f t="shared" si="61"/>
        <v>20</v>
      </c>
      <c r="AC89" s="66">
        <f t="shared" si="58"/>
        <v>0</v>
      </c>
      <c r="AD89" s="1">
        <f t="shared" si="55"/>
        <v>0</v>
      </c>
      <c r="AE89" s="284"/>
      <c r="AF89" s="284"/>
      <c r="AG89" s="281"/>
      <c r="AH89" s="68"/>
      <c r="AI89" s="68"/>
      <c r="AJ89" s="68"/>
      <c r="AK89" s="68"/>
      <c r="AL89" s="68"/>
      <c r="AM89" s="284"/>
      <c r="AN89" s="281"/>
      <c r="AO89" s="281"/>
      <c r="AP89" s="281"/>
      <c r="AQ89" s="281">
        <f t="shared" si="18"/>
        <v>0</v>
      </c>
      <c r="AR89" s="281">
        <f t="shared" si="19"/>
        <v>0</v>
      </c>
      <c r="AS89" s="205">
        <f t="shared" si="20"/>
        <v>0</v>
      </c>
      <c r="AT89" s="281">
        <f t="shared" si="23"/>
        <v>0</v>
      </c>
      <c r="AU89" s="281">
        <f t="shared" si="21"/>
        <v>0</v>
      </c>
      <c r="AV89" s="281"/>
      <c r="AW89" s="281"/>
      <c r="AX89" s="281"/>
      <c r="AY89" s="281"/>
      <c r="AZ89" s="281"/>
      <c r="BA89" s="281"/>
      <c r="BB89" s="281"/>
      <c r="BC89" s="281"/>
      <c r="BD89" s="281"/>
      <c r="BE89" s="281"/>
      <c r="BF89" s="281"/>
      <c r="BG89" s="281"/>
      <c r="BH89" s="74"/>
      <c r="BI89" s="74"/>
      <c r="BJ89" s="74"/>
      <c r="BK89" s="74"/>
      <c r="BL89" s="74"/>
      <c r="BM89" s="74"/>
      <c r="BN89" s="74"/>
      <c r="BO89" s="74"/>
    </row>
    <row r="90" spans="2:67" s="18" customFormat="1" ht="16.5" hidden="1" thickBot="1">
      <c r="B90" s="18">
        <v>9</v>
      </c>
      <c r="C90" s="19"/>
      <c r="D90" s="141"/>
      <c r="E90" s="142"/>
      <c r="F90" s="21"/>
      <c r="G90" s="20">
        <f t="shared" si="62"/>
        <v>3</v>
      </c>
      <c r="H90" s="20">
        <f t="shared" si="59"/>
        <v>3</v>
      </c>
      <c r="I90" s="20">
        <f t="shared" si="59"/>
        <v>3</v>
      </c>
      <c r="J90" s="20">
        <f t="shared" si="59"/>
        <v>3</v>
      </c>
      <c r="K90" s="20">
        <f t="shared" si="59"/>
        <v>3</v>
      </c>
      <c r="L90" s="20">
        <f t="shared" si="59"/>
        <v>3</v>
      </c>
      <c r="M90" s="254">
        <f t="shared" si="59"/>
        <v>2</v>
      </c>
      <c r="N90" s="20">
        <f t="shared" si="59"/>
        <v>2</v>
      </c>
      <c r="O90" s="20">
        <f t="shared" si="59"/>
        <v>2</v>
      </c>
      <c r="P90" s="20">
        <f t="shared" si="59"/>
        <v>1</v>
      </c>
      <c r="Q90" s="20">
        <f t="shared" si="63"/>
        <v>1</v>
      </c>
      <c r="R90" s="20">
        <f t="shared" si="63"/>
        <v>1</v>
      </c>
      <c r="S90" s="25"/>
      <c r="T90" s="20"/>
      <c r="U90" s="20"/>
      <c r="V90" s="20"/>
      <c r="W90" s="20"/>
      <c r="X90" s="20"/>
      <c r="Y90" s="20"/>
      <c r="Z90" s="67">
        <f t="shared" si="64"/>
        <v>7</v>
      </c>
      <c r="AA90" s="11"/>
      <c r="AB90" s="1">
        <f t="shared" si="61"/>
        <v>20</v>
      </c>
      <c r="AC90" s="66">
        <f t="shared" si="58"/>
        <v>0</v>
      </c>
      <c r="AD90" s="1">
        <f t="shared" si="55"/>
        <v>0</v>
      </c>
      <c r="AE90" s="284"/>
      <c r="AF90" s="284"/>
      <c r="AG90" s="281"/>
      <c r="AH90" s="68"/>
      <c r="AI90" s="68"/>
      <c r="AJ90" s="68"/>
      <c r="AK90" s="68"/>
      <c r="AL90" s="68"/>
      <c r="AM90" s="284"/>
      <c r="AN90" s="281"/>
      <c r="AO90" s="281"/>
      <c r="AP90" s="281"/>
      <c r="AQ90" s="281">
        <f t="shared" si="18"/>
        <v>0</v>
      </c>
      <c r="AR90" s="281">
        <f t="shared" si="19"/>
        <v>0</v>
      </c>
      <c r="AS90" s="205">
        <f t="shared" si="20"/>
        <v>0</v>
      </c>
      <c r="AT90" s="281">
        <f t="shared" si="23"/>
        <v>0</v>
      </c>
      <c r="AU90" s="281">
        <f t="shared" si="21"/>
        <v>0</v>
      </c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74"/>
      <c r="BI90" s="74"/>
      <c r="BJ90" s="74"/>
      <c r="BK90" s="74"/>
      <c r="BL90" s="74"/>
      <c r="BM90" s="74"/>
      <c r="BN90" s="74"/>
      <c r="BO90" s="74"/>
    </row>
    <row r="91" spans="2:67" s="18" customFormat="1" ht="16.5" hidden="1" thickBot="1">
      <c r="B91" s="18">
        <v>10</v>
      </c>
      <c r="C91" s="19"/>
      <c r="D91" s="141"/>
      <c r="E91" s="142"/>
      <c r="F91" s="21"/>
      <c r="G91" s="20">
        <f t="shared" si="62"/>
        <v>3</v>
      </c>
      <c r="H91" s="20">
        <f t="shared" si="59"/>
        <v>3</v>
      </c>
      <c r="I91" s="20">
        <f t="shared" si="59"/>
        <v>3</v>
      </c>
      <c r="J91" s="20">
        <f t="shared" si="59"/>
        <v>3</v>
      </c>
      <c r="K91" s="20">
        <f t="shared" si="59"/>
        <v>3</v>
      </c>
      <c r="L91" s="20">
        <f t="shared" si="59"/>
        <v>3</v>
      </c>
      <c r="M91" s="254">
        <f t="shared" si="59"/>
        <v>2</v>
      </c>
      <c r="N91" s="20">
        <f t="shared" si="59"/>
        <v>2</v>
      </c>
      <c r="O91" s="20">
        <f t="shared" si="59"/>
        <v>2</v>
      </c>
      <c r="P91" s="20">
        <f t="shared" si="59"/>
        <v>1</v>
      </c>
      <c r="Q91" s="20">
        <f t="shared" si="63"/>
        <v>1</v>
      </c>
      <c r="R91" s="20">
        <f t="shared" si="63"/>
        <v>1</v>
      </c>
      <c r="S91" s="25"/>
      <c r="T91" s="20"/>
      <c r="U91" s="20"/>
      <c r="V91" s="20"/>
      <c r="W91" s="20"/>
      <c r="X91" s="20"/>
      <c r="Y91" s="20"/>
      <c r="Z91" s="67">
        <f t="shared" si="64"/>
        <v>7</v>
      </c>
      <c r="AA91" s="11"/>
      <c r="AB91" s="1">
        <f t="shared" si="61"/>
        <v>20</v>
      </c>
      <c r="AC91" s="66">
        <f t="shared" si="58"/>
        <v>0</v>
      </c>
      <c r="AD91" s="1">
        <f t="shared" si="55"/>
        <v>0</v>
      </c>
      <c r="AE91" s="284"/>
      <c r="AF91" s="284"/>
      <c r="AG91" s="281"/>
      <c r="AH91" s="68"/>
      <c r="AI91" s="68"/>
      <c r="AJ91" s="68"/>
      <c r="AK91" s="68"/>
      <c r="AL91" s="68"/>
      <c r="AM91" s="284"/>
      <c r="AN91" s="281"/>
      <c r="AO91" s="281"/>
      <c r="AP91" s="281"/>
      <c r="AQ91" s="281">
        <f t="shared" si="18"/>
        <v>0</v>
      </c>
      <c r="AR91" s="281">
        <f t="shared" si="19"/>
        <v>0</v>
      </c>
      <c r="AS91" s="205">
        <f t="shared" si="20"/>
        <v>0</v>
      </c>
      <c r="AT91" s="281">
        <f t="shared" si="23"/>
        <v>0</v>
      </c>
      <c r="AU91" s="281">
        <f t="shared" si="21"/>
        <v>0</v>
      </c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1"/>
      <c r="BH91" s="74"/>
      <c r="BI91" s="74"/>
      <c r="BJ91" s="74"/>
      <c r="BK91" s="74"/>
      <c r="BL91" s="74"/>
      <c r="BM91" s="74"/>
      <c r="BN91" s="74"/>
      <c r="BO91" s="74"/>
    </row>
    <row r="92" spans="2:67" s="18" customFormat="1" ht="16.5" hidden="1" thickBot="1">
      <c r="B92" s="18">
        <v>11</v>
      </c>
      <c r="C92" s="19"/>
      <c r="D92" s="141"/>
      <c r="E92" s="142"/>
      <c r="F92" s="21"/>
      <c r="G92" s="20">
        <f t="shared" si="62"/>
        <v>3</v>
      </c>
      <c r="H92" s="20">
        <f t="shared" si="59"/>
        <v>3</v>
      </c>
      <c r="I92" s="20">
        <f t="shared" si="59"/>
        <v>3</v>
      </c>
      <c r="J92" s="20">
        <f t="shared" si="59"/>
        <v>3</v>
      </c>
      <c r="K92" s="20">
        <f t="shared" si="59"/>
        <v>3</v>
      </c>
      <c r="L92" s="20">
        <f t="shared" si="59"/>
        <v>3</v>
      </c>
      <c r="M92" s="254">
        <f t="shared" si="59"/>
        <v>2</v>
      </c>
      <c r="N92" s="20">
        <f t="shared" si="59"/>
        <v>2</v>
      </c>
      <c r="O92" s="20">
        <f t="shared" si="59"/>
        <v>2</v>
      </c>
      <c r="P92" s="20">
        <f t="shared" si="59"/>
        <v>1</v>
      </c>
      <c r="Q92" s="20">
        <f t="shared" si="63"/>
        <v>1</v>
      </c>
      <c r="R92" s="20">
        <f t="shared" si="63"/>
        <v>1</v>
      </c>
      <c r="S92" s="25"/>
      <c r="T92" s="20"/>
      <c r="U92" s="20"/>
      <c r="V92" s="20"/>
      <c r="W92" s="20"/>
      <c r="X92" s="20"/>
      <c r="Y92" s="20"/>
      <c r="Z92" s="67">
        <f t="shared" si="64"/>
        <v>7</v>
      </c>
      <c r="AA92" s="11"/>
      <c r="AB92" s="1">
        <f t="shared" si="61"/>
        <v>20</v>
      </c>
      <c r="AC92" s="66">
        <f t="shared" si="58"/>
        <v>0</v>
      </c>
      <c r="AD92" s="1">
        <f t="shared" si="55"/>
        <v>0</v>
      </c>
      <c r="AE92" s="284"/>
      <c r="AF92" s="284"/>
      <c r="AG92" s="281"/>
      <c r="AH92" s="68"/>
      <c r="AI92" s="68"/>
      <c r="AJ92" s="68"/>
      <c r="AK92" s="68"/>
      <c r="AL92" s="68"/>
      <c r="AM92" s="284"/>
      <c r="AN92" s="281"/>
      <c r="AO92" s="281"/>
      <c r="AP92" s="281"/>
      <c r="AQ92" s="281">
        <f t="shared" si="18"/>
        <v>0</v>
      </c>
      <c r="AR92" s="281">
        <f t="shared" si="19"/>
        <v>0</v>
      </c>
      <c r="AS92" s="205">
        <f t="shared" si="20"/>
        <v>0</v>
      </c>
      <c r="AT92" s="281">
        <f t="shared" si="23"/>
        <v>0</v>
      </c>
      <c r="AU92" s="281">
        <f t="shared" si="21"/>
        <v>0</v>
      </c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74"/>
      <c r="BI92" s="74"/>
      <c r="BJ92" s="74"/>
      <c r="BK92" s="74"/>
      <c r="BL92" s="74"/>
      <c r="BM92" s="74"/>
      <c r="BN92" s="74"/>
      <c r="BO92" s="74"/>
    </row>
    <row r="93" spans="2:67" s="18" customFormat="1" ht="16.5" hidden="1" thickBot="1">
      <c r="B93" s="18">
        <v>12</v>
      </c>
      <c r="C93" s="19"/>
      <c r="D93" s="141"/>
      <c r="E93" s="142"/>
      <c r="F93" s="21"/>
      <c r="G93" s="20">
        <f t="shared" si="62"/>
        <v>3</v>
      </c>
      <c r="H93" s="20">
        <f t="shared" si="59"/>
        <v>3</v>
      </c>
      <c r="I93" s="20">
        <f t="shared" si="59"/>
        <v>3</v>
      </c>
      <c r="J93" s="20">
        <f t="shared" si="59"/>
        <v>3</v>
      </c>
      <c r="K93" s="20">
        <f t="shared" si="59"/>
        <v>3</v>
      </c>
      <c r="L93" s="20">
        <f t="shared" si="59"/>
        <v>3</v>
      </c>
      <c r="M93" s="254">
        <f t="shared" si="59"/>
        <v>2</v>
      </c>
      <c r="N93" s="20">
        <f t="shared" si="59"/>
        <v>2</v>
      </c>
      <c r="O93" s="20">
        <f t="shared" si="59"/>
        <v>2</v>
      </c>
      <c r="P93" s="20">
        <f t="shared" si="59"/>
        <v>1</v>
      </c>
      <c r="Q93" s="20">
        <f t="shared" si="63"/>
        <v>1</v>
      </c>
      <c r="R93" s="20">
        <f t="shared" si="63"/>
        <v>1</v>
      </c>
      <c r="S93" s="25"/>
      <c r="T93" s="20"/>
      <c r="U93" s="20"/>
      <c r="V93" s="20"/>
      <c r="W93" s="20"/>
      <c r="X93" s="20"/>
      <c r="Y93" s="20"/>
      <c r="Z93" s="67">
        <f t="shared" si="64"/>
        <v>7</v>
      </c>
      <c r="AA93" s="11"/>
      <c r="AB93" s="1">
        <f t="shared" si="61"/>
        <v>20</v>
      </c>
      <c r="AC93" s="66">
        <f t="shared" si="58"/>
        <v>0</v>
      </c>
      <c r="AD93" s="1">
        <f t="shared" si="55"/>
        <v>0</v>
      </c>
      <c r="AE93" s="284"/>
      <c r="AF93" s="284"/>
      <c r="AG93" s="281"/>
      <c r="AH93" s="68"/>
      <c r="AI93" s="68"/>
      <c r="AJ93" s="68"/>
      <c r="AK93" s="68"/>
      <c r="AL93" s="68"/>
      <c r="AM93" s="284"/>
      <c r="AN93" s="281"/>
      <c r="AO93" s="281"/>
      <c r="AP93" s="281"/>
      <c r="AQ93" s="281">
        <f t="shared" si="18"/>
        <v>0</v>
      </c>
      <c r="AR93" s="281">
        <f t="shared" si="19"/>
        <v>0</v>
      </c>
      <c r="AS93" s="205">
        <f t="shared" si="20"/>
        <v>0</v>
      </c>
      <c r="AT93" s="281">
        <f t="shared" si="23"/>
        <v>0</v>
      </c>
      <c r="AU93" s="281">
        <f t="shared" si="21"/>
        <v>0</v>
      </c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74"/>
      <c r="BI93" s="74"/>
      <c r="BJ93" s="74"/>
      <c r="BK93" s="74"/>
      <c r="BL93" s="74"/>
      <c r="BM93" s="74"/>
      <c r="BN93" s="74"/>
      <c r="BO93" s="74"/>
    </row>
    <row r="94" spans="2:67" s="18" customFormat="1" ht="16.5" hidden="1" thickBot="1">
      <c r="B94" s="18">
        <v>13</v>
      </c>
      <c r="C94" s="19"/>
      <c r="D94" s="141"/>
      <c r="E94" s="142"/>
      <c r="F94" s="21"/>
      <c r="G94" s="20">
        <f t="shared" si="62"/>
        <v>3</v>
      </c>
      <c r="H94" s="20">
        <f t="shared" si="59"/>
        <v>3</v>
      </c>
      <c r="I94" s="20">
        <f t="shared" si="59"/>
        <v>3</v>
      </c>
      <c r="J94" s="20">
        <f t="shared" si="59"/>
        <v>3</v>
      </c>
      <c r="K94" s="20">
        <f t="shared" si="59"/>
        <v>3</v>
      </c>
      <c r="L94" s="20">
        <f t="shared" si="59"/>
        <v>3</v>
      </c>
      <c r="M94" s="254">
        <f t="shared" si="59"/>
        <v>2</v>
      </c>
      <c r="N94" s="20">
        <f t="shared" si="59"/>
        <v>2</v>
      </c>
      <c r="O94" s="20">
        <f t="shared" si="59"/>
        <v>2</v>
      </c>
      <c r="P94" s="20">
        <f t="shared" si="59"/>
        <v>1</v>
      </c>
      <c r="Q94" s="20">
        <f t="shared" si="63"/>
        <v>1</v>
      </c>
      <c r="R94" s="20">
        <f t="shared" si="63"/>
        <v>1</v>
      </c>
      <c r="S94" s="25"/>
      <c r="T94" s="20"/>
      <c r="U94" s="20"/>
      <c r="V94" s="20"/>
      <c r="W94" s="20"/>
      <c r="X94" s="20"/>
      <c r="Y94" s="20"/>
      <c r="Z94" s="67">
        <f t="shared" si="64"/>
        <v>7</v>
      </c>
      <c r="AA94" s="11"/>
      <c r="AB94" s="1">
        <f t="shared" si="61"/>
        <v>20</v>
      </c>
      <c r="AC94" s="66">
        <f t="shared" si="58"/>
        <v>0</v>
      </c>
      <c r="AD94" s="1">
        <f t="shared" si="55"/>
        <v>0</v>
      </c>
      <c r="AE94" s="284"/>
      <c r="AF94" s="284"/>
      <c r="AG94" s="281"/>
      <c r="AH94" s="68"/>
      <c r="AI94" s="68"/>
      <c r="AJ94" s="68"/>
      <c r="AK94" s="68"/>
      <c r="AL94" s="68"/>
      <c r="AM94" s="284"/>
      <c r="AN94" s="281"/>
      <c r="AO94" s="281"/>
      <c r="AP94" s="281"/>
      <c r="AQ94" s="281">
        <f t="shared" si="18"/>
        <v>0</v>
      </c>
      <c r="AR94" s="281">
        <f t="shared" si="19"/>
        <v>0</v>
      </c>
      <c r="AS94" s="205">
        <f t="shared" si="20"/>
        <v>0</v>
      </c>
      <c r="AT94" s="281">
        <f t="shared" si="23"/>
        <v>0</v>
      </c>
      <c r="AU94" s="281">
        <f t="shared" si="21"/>
        <v>0</v>
      </c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  <c r="BH94" s="74"/>
      <c r="BI94" s="74"/>
      <c r="BJ94" s="74"/>
      <c r="BK94" s="74"/>
      <c r="BL94" s="74"/>
      <c r="BM94" s="74"/>
      <c r="BN94" s="74"/>
      <c r="BO94" s="74"/>
    </row>
    <row r="95" spans="2:67" s="18" customFormat="1" ht="16.5" hidden="1" thickBot="1">
      <c r="B95" s="18">
        <v>14</v>
      </c>
      <c r="C95" s="19"/>
      <c r="D95" s="141"/>
      <c r="E95" s="142"/>
      <c r="F95" s="21"/>
      <c r="G95" s="20">
        <f t="shared" si="62"/>
        <v>3</v>
      </c>
      <c r="H95" s="20">
        <f t="shared" si="59"/>
        <v>3</v>
      </c>
      <c r="I95" s="20">
        <f t="shared" si="59"/>
        <v>3</v>
      </c>
      <c r="J95" s="20">
        <f t="shared" si="59"/>
        <v>3</v>
      </c>
      <c r="K95" s="20">
        <f t="shared" si="59"/>
        <v>3</v>
      </c>
      <c r="L95" s="20">
        <f t="shared" si="59"/>
        <v>3</v>
      </c>
      <c r="M95" s="254">
        <f t="shared" si="59"/>
        <v>2</v>
      </c>
      <c r="N95" s="20">
        <f t="shared" si="59"/>
        <v>2</v>
      </c>
      <c r="O95" s="20">
        <f t="shared" si="59"/>
        <v>2</v>
      </c>
      <c r="P95" s="20">
        <f t="shared" si="59"/>
        <v>1</v>
      </c>
      <c r="Q95" s="20">
        <f t="shared" si="63"/>
        <v>1</v>
      </c>
      <c r="R95" s="20">
        <f t="shared" si="63"/>
        <v>1</v>
      </c>
      <c r="S95" s="25"/>
      <c r="T95" s="20"/>
      <c r="U95" s="20"/>
      <c r="V95" s="20"/>
      <c r="W95" s="20"/>
      <c r="X95" s="20"/>
      <c r="Y95" s="20"/>
      <c r="Z95" s="67">
        <f t="shared" si="64"/>
        <v>7</v>
      </c>
      <c r="AA95" s="11"/>
      <c r="AB95" s="1">
        <f t="shared" si="61"/>
        <v>20</v>
      </c>
      <c r="AC95" s="66">
        <f t="shared" si="58"/>
        <v>0</v>
      </c>
      <c r="AD95" s="1">
        <f t="shared" si="55"/>
        <v>0</v>
      </c>
      <c r="AE95" s="284"/>
      <c r="AF95" s="284"/>
      <c r="AG95" s="281"/>
      <c r="AH95" s="68"/>
      <c r="AI95" s="68"/>
      <c r="AJ95" s="68"/>
      <c r="AK95" s="68"/>
      <c r="AL95" s="68"/>
      <c r="AM95" s="284"/>
      <c r="AN95" s="281"/>
      <c r="AO95" s="281"/>
      <c r="AP95" s="281"/>
      <c r="AQ95" s="281">
        <f t="shared" si="18"/>
        <v>0</v>
      </c>
      <c r="AR95" s="281">
        <f t="shared" si="19"/>
        <v>0</v>
      </c>
      <c r="AS95" s="205">
        <f t="shared" si="20"/>
        <v>0</v>
      </c>
      <c r="AT95" s="281">
        <f t="shared" si="23"/>
        <v>0</v>
      </c>
      <c r="AU95" s="281">
        <f t="shared" si="21"/>
        <v>0</v>
      </c>
      <c r="AV95" s="281"/>
      <c r="AW95" s="281"/>
      <c r="AX95" s="281"/>
      <c r="AY95" s="281"/>
      <c r="AZ95" s="281"/>
      <c r="BA95" s="281"/>
      <c r="BB95" s="281"/>
      <c r="BC95" s="281"/>
      <c r="BD95" s="281"/>
      <c r="BE95" s="281"/>
      <c r="BF95" s="281"/>
      <c r="BG95" s="281"/>
      <c r="BH95" s="74"/>
      <c r="BI95" s="74"/>
      <c r="BJ95" s="74"/>
      <c r="BK95" s="74"/>
      <c r="BL95" s="74"/>
      <c r="BM95" s="74"/>
      <c r="BN95" s="74"/>
      <c r="BO95" s="74"/>
    </row>
    <row r="96" spans="2:67" s="18" customFormat="1" ht="16.5" hidden="1" thickBot="1">
      <c r="B96" s="18">
        <v>15</v>
      </c>
      <c r="C96" s="19"/>
      <c r="D96" s="141"/>
      <c r="E96" s="142"/>
      <c r="F96" s="21"/>
      <c r="G96" s="20">
        <f t="shared" si="62"/>
        <v>3</v>
      </c>
      <c r="H96" s="20">
        <f t="shared" si="59"/>
        <v>3</v>
      </c>
      <c r="I96" s="20">
        <f t="shared" si="59"/>
        <v>3</v>
      </c>
      <c r="J96" s="20">
        <f t="shared" si="59"/>
        <v>3</v>
      </c>
      <c r="K96" s="20">
        <f t="shared" si="59"/>
        <v>3</v>
      </c>
      <c r="L96" s="20">
        <f t="shared" si="59"/>
        <v>3</v>
      </c>
      <c r="M96" s="254">
        <f t="shared" si="59"/>
        <v>2</v>
      </c>
      <c r="N96" s="20">
        <f t="shared" si="59"/>
        <v>2</v>
      </c>
      <c r="O96" s="20">
        <f t="shared" si="59"/>
        <v>2</v>
      </c>
      <c r="P96" s="20">
        <f t="shared" si="59"/>
        <v>1</v>
      </c>
      <c r="Q96" s="20">
        <f t="shared" ref="Q96:R98" si="65">Q62</f>
        <v>1</v>
      </c>
      <c r="R96" s="20">
        <f t="shared" si="65"/>
        <v>1</v>
      </c>
      <c r="S96" s="25"/>
      <c r="T96" s="20"/>
      <c r="U96" s="20"/>
      <c r="V96" s="20"/>
      <c r="W96" s="20"/>
      <c r="X96" s="20"/>
      <c r="Y96" s="20"/>
      <c r="Z96" s="67">
        <f>C34</f>
        <v>7</v>
      </c>
      <c r="AA96" s="11"/>
      <c r="AB96" s="1">
        <f t="shared" si="61"/>
        <v>20</v>
      </c>
      <c r="AC96" s="66">
        <f t="shared" si="58"/>
        <v>0</v>
      </c>
      <c r="AD96" s="1">
        <f t="shared" si="55"/>
        <v>0</v>
      </c>
      <c r="AE96" s="284"/>
      <c r="AF96" s="284"/>
      <c r="AG96" s="281"/>
      <c r="AH96" s="68"/>
      <c r="AI96" s="68"/>
      <c r="AJ96" s="68"/>
      <c r="AK96" s="68"/>
      <c r="AL96" s="68"/>
      <c r="AM96" s="284"/>
      <c r="AN96" s="281"/>
      <c r="AO96" s="281"/>
      <c r="AP96" s="281"/>
      <c r="AQ96" s="281">
        <f t="shared" ref="AQ96:AQ155" si="66">IF(E96="нет",1,0)</f>
        <v>0</v>
      </c>
      <c r="AR96" s="281">
        <f t="shared" ref="AR96:AR155" si="67">SUM(AK96:AM96)</f>
        <v>0</v>
      </c>
      <c r="AS96" s="205">
        <f t="shared" ref="AS96:AS138" si="68">SUM(AH96:AJ96)</f>
        <v>0</v>
      </c>
      <c r="AT96" s="281">
        <f t="shared" si="23"/>
        <v>0</v>
      </c>
      <c r="AU96" s="281">
        <f t="shared" ref="AU96:AU155" si="69">IF(AQ96=0,IF(AS96=1,1,0),0)</f>
        <v>0</v>
      </c>
      <c r="AV96" s="281"/>
      <c r="AW96" s="281"/>
      <c r="AX96" s="281"/>
      <c r="AY96" s="281"/>
      <c r="AZ96" s="281"/>
      <c r="BA96" s="281"/>
      <c r="BB96" s="281"/>
      <c r="BC96" s="281"/>
      <c r="BD96" s="281"/>
      <c r="BE96" s="281"/>
      <c r="BF96" s="281"/>
      <c r="BG96" s="281"/>
      <c r="BH96" s="74"/>
      <c r="BI96" s="74"/>
      <c r="BJ96" s="74"/>
      <c r="BK96" s="74"/>
      <c r="BL96" s="74"/>
      <c r="BM96" s="74"/>
      <c r="BN96" s="74"/>
      <c r="BO96" s="74"/>
    </row>
    <row r="97" spans="2:67" s="18" customFormat="1" ht="16.5" hidden="1" thickBot="1">
      <c r="B97" s="18">
        <v>16</v>
      </c>
      <c r="C97" s="19"/>
      <c r="D97" s="141"/>
      <c r="E97" s="142"/>
      <c r="F97" s="21"/>
      <c r="G97" s="20">
        <f t="shared" si="62"/>
        <v>3</v>
      </c>
      <c r="H97" s="20">
        <f t="shared" si="59"/>
        <v>3</v>
      </c>
      <c r="I97" s="20">
        <f t="shared" si="59"/>
        <v>3</v>
      </c>
      <c r="J97" s="20">
        <f t="shared" si="59"/>
        <v>3</v>
      </c>
      <c r="K97" s="20">
        <f t="shared" si="59"/>
        <v>3</v>
      </c>
      <c r="L97" s="20">
        <f t="shared" si="59"/>
        <v>3</v>
      </c>
      <c r="M97" s="255">
        <f t="shared" si="59"/>
        <v>2</v>
      </c>
      <c r="N97" s="20">
        <f t="shared" si="59"/>
        <v>2</v>
      </c>
      <c r="O97" s="20">
        <f t="shared" si="59"/>
        <v>2</v>
      </c>
      <c r="P97" s="20">
        <f t="shared" si="59"/>
        <v>1</v>
      </c>
      <c r="Q97" s="20">
        <f t="shared" si="65"/>
        <v>1</v>
      </c>
      <c r="R97" s="20">
        <f t="shared" si="65"/>
        <v>1</v>
      </c>
      <c r="S97" s="25"/>
      <c r="T97" s="20"/>
      <c r="U97" s="20"/>
      <c r="V97" s="20"/>
      <c r="W97" s="20"/>
      <c r="X97" s="20"/>
      <c r="Y97" s="20"/>
      <c r="Z97" s="256">
        <f t="shared" si="64"/>
        <v>7</v>
      </c>
      <c r="AA97" s="11"/>
      <c r="AB97" s="1">
        <f t="shared" si="61"/>
        <v>20</v>
      </c>
      <c r="AC97" s="66">
        <f t="shared" si="58"/>
        <v>0</v>
      </c>
      <c r="AD97" s="1">
        <f t="shared" si="55"/>
        <v>0</v>
      </c>
      <c r="AE97" s="284"/>
      <c r="AF97" s="284"/>
      <c r="AG97" s="281"/>
      <c r="AH97" s="68"/>
      <c r="AI97" s="68"/>
      <c r="AJ97" s="68"/>
      <c r="AK97" s="68"/>
      <c r="AL97" s="68"/>
      <c r="AM97" s="284"/>
      <c r="AN97" s="281"/>
      <c r="AO97" s="281"/>
      <c r="AP97" s="281"/>
      <c r="AQ97" s="281">
        <f t="shared" si="66"/>
        <v>0</v>
      </c>
      <c r="AR97" s="281">
        <f t="shared" si="67"/>
        <v>0</v>
      </c>
      <c r="AS97" s="205">
        <f t="shared" si="68"/>
        <v>0</v>
      </c>
      <c r="AT97" s="281">
        <f t="shared" si="23"/>
        <v>0</v>
      </c>
      <c r="AU97" s="281">
        <f t="shared" si="69"/>
        <v>0</v>
      </c>
      <c r="AV97" s="281"/>
      <c r="AW97" s="281"/>
      <c r="AX97" s="281"/>
      <c r="AY97" s="281"/>
      <c r="AZ97" s="281"/>
      <c r="BA97" s="281"/>
      <c r="BB97" s="281"/>
      <c r="BC97" s="281"/>
      <c r="BD97" s="281"/>
      <c r="BE97" s="281"/>
      <c r="BF97" s="281"/>
      <c r="BG97" s="281"/>
      <c r="BH97" s="74"/>
      <c r="BI97" s="74"/>
      <c r="BJ97" s="74"/>
      <c r="BK97" s="74"/>
      <c r="BL97" s="74"/>
      <c r="BM97" s="74"/>
      <c r="BN97" s="74"/>
      <c r="BO97" s="74"/>
    </row>
    <row r="98" spans="2:67" s="18" customFormat="1" ht="16.5" hidden="1" thickBot="1">
      <c r="C98" s="19"/>
      <c r="D98" s="141"/>
      <c r="E98" s="141"/>
      <c r="F98" s="21"/>
      <c r="G98" s="20">
        <f t="shared" si="62"/>
        <v>3</v>
      </c>
      <c r="H98" s="20">
        <f t="shared" si="59"/>
        <v>3</v>
      </c>
      <c r="I98" s="20">
        <f t="shared" si="59"/>
        <v>3</v>
      </c>
      <c r="J98" s="20">
        <f t="shared" si="59"/>
        <v>3</v>
      </c>
      <c r="K98" s="20">
        <f t="shared" si="59"/>
        <v>3</v>
      </c>
      <c r="L98" s="20">
        <f t="shared" si="59"/>
        <v>3</v>
      </c>
      <c r="M98" s="255">
        <f t="shared" si="59"/>
        <v>2</v>
      </c>
      <c r="N98" s="20">
        <f t="shared" si="59"/>
        <v>2</v>
      </c>
      <c r="O98" s="20">
        <f t="shared" si="59"/>
        <v>2</v>
      </c>
      <c r="P98" s="20">
        <f t="shared" si="59"/>
        <v>1</v>
      </c>
      <c r="Q98" s="20">
        <f t="shared" si="65"/>
        <v>0</v>
      </c>
      <c r="R98" s="20">
        <f t="shared" si="65"/>
        <v>0</v>
      </c>
      <c r="S98" s="25"/>
      <c r="T98" s="20"/>
      <c r="U98" s="20"/>
      <c r="V98" s="20"/>
      <c r="W98" s="20"/>
      <c r="X98" s="20"/>
      <c r="Y98" s="20"/>
      <c r="Z98" s="256">
        <f t="shared" si="64"/>
        <v>7</v>
      </c>
      <c r="AA98" s="11"/>
      <c r="AB98" s="1">
        <f t="shared" si="61"/>
        <v>20</v>
      </c>
      <c r="AE98" s="284"/>
      <c r="AF98" s="284"/>
      <c r="AG98" s="281"/>
      <c r="AH98" s="68"/>
      <c r="AI98" s="68"/>
      <c r="AJ98" s="68"/>
      <c r="AK98" s="68"/>
      <c r="AL98" s="68"/>
      <c r="AM98" s="284"/>
      <c r="AN98" s="281"/>
      <c r="AO98" s="281"/>
      <c r="AP98" s="281"/>
      <c r="AQ98" s="281">
        <f t="shared" si="66"/>
        <v>0</v>
      </c>
      <c r="AR98" s="281">
        <f t="shared" si="67"/>
        <v>0</v>
      </c>
      <c r="AS98" s="205">
        <f t="shared" si="68"/>
        <v>0</v>
      </c>
      <c r="AT98" s="281">
        <f t="shared" ref="AT98:AT138" si="70">IF(AQ98=0,IF(AR98=1,1,0),0)</f>
        <v>0</v>
      </c>
      <c r="AU98" s="281">
        <f t="shared" si="69"/>
        <v>0</v>
      </c>
      <c r="AV98" s="281"/>
      <c r="AW98" s="281"/>
      <c r="AX98" s="281"/>
      <c r="AY98" s="281"/>
      <c r="AZ98" s="281"/>
      <c r="BA98" s="281"/>
      <c r="BB98" s="281"/>
      <c r="BC98" s="281"/>
      <c r="BD98" s="281"/>
      <c r="BE98" s="281"/>
      <c r="BF98" s="281"/>
      <c r="BG98" s="281"/>
      <c r="BH98" s="74"/>
      <c r="BI98" s="74"/>
      <c r="BJ98" s="74"/>
      <c r="BK98" s="74"/>
      <c r="BL98" s="74"/>
      <c r="BM98" s="74"/>
      <c r="BN98" s="74"/>
      <c r="BO98" s="74"/>
    </row>
    <row r="99" spans="2:67" s="62" customFormat="1" ht="16.5" hidden="1" thickBot="1">
      <c r="B99" s="63" t="s">
        <v>59</v>
      </c>
      <c r="C99" s="64"/>
      <c r="D99" s="135" t="s">
        <v>52</v>
      </c>
      <c r="E99" s="136" t="s">
        <v>133</v>
      </c>
      <c r="F99" s="137" t="s">
        <v>53</v>
      </c>
      <c r="G99" s="37" t="s">
        <v>44</v>
      </c>
      <c r="H99" s="38" t="s">
        <v>45</v>
      </c>
      <c r="I99" s="92" t="s">
        <v>46</v>
      </c>
      <c r="J99" s="94" t="s">
        <v>47</v>
      </c>
      <c r="K99" s="95" t="s">
        <v>49</v>
      </c>
      <c r="L99" s="88" t="s">
        <v>48</v>
      </c>
      <c r="M99" s="238" t="s">
        <v>50</v>
      </c>
      <c r="N99" s="100" t="s">
        <v>7</v>
      </c>
      <c r="O99" s="89" t="s">
        <v>8</v>
      </c>
      <c r="P99" s="239" t="s">
        <v>9</v>
      </c>
      <c r="Q99" s="240" t="s">
        <v>51</v>
      </c>
      <c r="R99" s="241" t="s">
        <v>10</v>
      </c>
      <c r="S99" s="860" t="s">
        <v>31</v>
      </c>
      <c r="T99" s="862" t="s">
        <v>54</v>
      </c>
      <c r="U99" s="862" t="s">
        <v>51</v>
      </c>
      <c r="V99" s="862" t="s">
        <v>55</v>
      </c>
      <c r="W99" s="862" t="s">
        <v>58</v>
      </c>
      <c r="X99" s="862" t="s">
        <v>74</v>
      </c>
      <c r="Y99" s="866" t="s">
        <v>75</v>
      </c>
      <c r="Z99" s="785" t="s">
        <v>90</v>
      </c>
      <c r="AA99" s="869" t="s">
        <v>91</v>
      </c>
      <c r="AB99" s="871" t="s">
        <v>84</v>
      </c>
      <c r="AC99" s="794" t="s">
        <v>92</v>
      </c>
      <c r="AD99" s="1"/>
      <c r="AE99" s="257"/>
      <c r="AF99" s="284"/>
      <c r="AG99" s="258"/>
      <c r="AH99" s="877" t="s">
        <v>82</v>
      </c>
      <c r="AI99" s="878"/>
      <c r="AJ99" s="878"/>
      <c r="AK99" s="878"/>
      <c r="AL99" s="878"/>
      <c r="AM99" s="878"/>
      <c r="AN99" s="878"/>
      <c r="AO99" s="878"/>
      <c r="AP99" s="281"/>
      <c r="AQ99" s="281">
        <f t="shared" si="66"/>
        <v>0</v>
      </c>
      <c r="AR99" s="281">
        <f t="shared" si="67"/>
        <v>0</v>
      </c>
      <c r="AS99" s="205">
        <f t="shared" si="68"/>
        <v>0</v>
      </c>
      <c r="AT99" s="281">
        <f t="shared" si="70"/>
        <v>0</v>
      </c>
      <c r="AU99" s="281">
        <f t="shared" si="69"/>
        <v>0</v>
      </c>
      <c r="AV99" s="281"/>
      <c r="AW99" s="281"/>
      <c r="AX99" s="281"/>
      <c r="AY99" s="281"/>
      <c r="AZ99" s="281"/>
      <c r="BA99" s="281"/>
      <c r="BB99" s="281"/>
      <c r="BC99" s="281"/>
      <c r="BD99" s="281"/>
      <c r="BE99" s="281"/>
      <c r="BF99" s="281"/>
      <c r="BG99" s="281"/>
      <c r="BH99" s="75"/>
      <c r="BI99" s="75"/>
      <c r="BJ99" s="75"/>
      <c r="BK99" s="75"/>
      <c r="BL99" s="75"/>
      <c r="BM99" s="75"/>
      <c r="BN99" s="75"/>
      <c r="BO99" s="75"/>
    </row>
    <row r="100" spans="2:67" ht="16.5" hidden="1" thickBot="1">
      <c r="B100" s="46"/>
      <c r="C100" s="4" t="s">
        <v>119</v>
      </c>
      <c r="D100" s="129" t="s">
        <v>22</v>
      </c>
      <c r="E100" s="129" t="s">
        <v>23</v>
      </c>
      <c r="F100" s="129" t="s">
        <v>12</v>
      </c>
      <c r="G100" s="58" t="s">
        <v>13</v>
      </c>
      <c r="H100" s="112" t="s">
        <v>14</v>
      </c>
      <c r="I100" s="113" t="s">
        <v>15</v>
      </c>
      <c r="J100" s="114" t="s">
        <v>16</v>
      </c>
      <c r="K100" s="115" t="s">
        <v>18</v>
      </c>
      <c r="L100" s="113" t="s">
        <v>17</v>
      </c>
      <c r="M100" s="117" t="s">
        <v>19</v>
      </c>
      <c r="N100" s="116" t="s">
        <v>20</v>
      </c>
      <c r="O100" s="60" t="s">
        <v>21</v>
      </c>
      <c r="P100" s="242" t="s">
        <v>26</v>
      </c>
      <c r="Q100" s="111" t="s">
        <v>28</v>
      </c>
      <c r="R100" s="111" t="s">
        <v>86</v>
      </c>
      <c r="S100" s="861"/>
      <c r="T100" s="863"/>
      <c r="U100" s="863"/>
      <c r="V100" s="863"/>
      <c r="W100" s="863"/>
      <c r="X100" s="863"/>
      <c r="Y100" s="867"/>
      <c r="Z100" s="868"/>
      <c r="AA100" s="870"/>
      <c r="AB100" s="872"/>
      <c r="AC100" s="873"/>
      <c r="AF100" s="284"/>
      <c r="AG100" s="243" t="s">
        <v>24</v>
      </c>
      <c r="AH100" s="61" t="s">
        <v>66</v>
      </c>
      <c r="AI100" s="61" t="s">
        <v>67</v>
      </c>
      <c r="AJ100" s="61" t="s">
        <v>68</v>
      </c>
      <c r="AK100" s="61" t="s">
        <v>69</v>
      </c>
      <c r="AL100" s="61" t="s">
        <v>70</v>
      </c>
      <c r="AM100" s="61" t="s">
        <v>71</v>
      </c>
      <c r="AN100" s="61" t="s">
        <v>79</v>
      </c>
      <c r="AO100" s="61" t="s">
        <v>80</v>
      </c>
      <c r="AP100" s="281" t="s">
        <v>81</v>
      </c>
      <c r="AQ100" s="281">
        <f t="shared" si="66"/>
        <v>0</v>
      </c>
      <c r="AR100" s="281">
        <f t="shared" si="67"/>
        <v>0</v>
      </c>
      <c r="AS100" s="205">
        <f t="shared" si="68"/>
        <v>0</v>
      </c>
      <c r="AT100" s="281">
        <f t="shared" si="70"/>
        <v>0</v>
      </c>
      <c r="AU100" s="281">
        <f t="shared" si="69"/>
        <v>0</v>
      </c>
    </row>
    <row r="101" spans="2:67" ht="16.5" hidden="1" thickBot="1">
      <c r="B101" s="47">
        <v>1</v>
      </c>
      <c r="C101" s="82"/>
      <c r="D101" s="216">
        <f t="shared" ref="D101:D109" si="71">IF(AB101=0,ROUND(F101,0),IF(AB101=1,ROUND(F101-1,0),2))</f>
        <v>2</v>
      </c>
      <c r="E101" s="217" t="str">
        <f t="shared" ref="E101:E110" si="72">IF(SUM(AH101:AJ101)+SUM(AN101:AO101)&lt;2,"да","нет")</f>
        <v>нет</v>
      </c>
      <c r="F101" s="223">
        <f t="shared" ref="F101:F110" si="73">(G101*G111+H101*H111+I101*I111+J101*J111+K101*K111+L101*L111+M101*M111)/AB111</f>
        <v>0.39571428571428574</v>
      </c>
      <c r="G101" s="79"/>
      <c r="H101" s="53"/>
      <c r="I101" s="78"/>
      <c r="J101" s="79"/>
      <c r="K101" s="78"/>
      <c r="L101" s="168">
        <f t="shared" ref="L101:L110" si="74">2+3.4*S101/AD101</f>
        <v>2</v>
      </c>
      <c r="M101" s="217">
        <f>(N101*N111+O101*O111+P101*P111+Q101*Q111+R101*R111)/Z111</f>
        <v>0.95714285714285718</v>
      </c>
      <c r="N101" s="86"/>
      <c r="O101" s="31"/>
      <c r="P101" s="150">
        <f>2+(T101+X101+Y101)*3/30</f>
        <v>2</v>
      </c>
      <c r="Q101" s="151">
        <f t="shared" ref="Q101:Q110" si="75">IF(AP101=0,5-U101*2/7,2)</f>
        <v>2</v>
      </c>
      <c r="R101" s="152">
        <f>2.7+V101/4+W101</f>
        <v>2.7</v>
      </c>
      <c r="S101" s="45"/>
      <c r="T101" s="215"/>
      <c r="U101" s="215"/>
      <c r="V101" s="215"/>
      <c r="W101" s="215"/>
      <c r="X101" s="215"/>
      <c r="Y101" s="225"/>
      <c r="Z101" s="217">
        <f>IF(D101&gt;2.5,0,1)</f>
        <v>1</v>
      </c>
      <c r="AA101" s="80"/>
      <c r="AB101" s="153">
        <f>AG101</f>
        <v>8</v>
      </c>
      <c r="AC101" s="156">
        <f>AB101-AA101</f>
        <v>8</v>
      </c>
      <c r="AD101" s="283">
        <f>AD80</f>
        <v>38</v>
      </c>
      <c r="AE101" s="120"/>
      <c r="AF101" s="284">
        <f t="shared" ref="AF101:AF138" si="76">IF(D101&lt;2.5,1,0)</f>
        <v>1</v>
      </c>
      <c r="AG101" s="157">
        <f>SUM(AH101:AO101)</f>
        <v>8</v>
      </c>
      <c r="AH101" s="174">
        <f t="shared" ref="AH101:AK110" si="77">IF(G101&lt;2.6,1,0)</f>
        <v>1</v>
      </c>
      <c r="AI101" s="153">
        <f t="shared" si="77"/>
        <v>1</v>
      </c>
      <c r="AJ101" s="156">
        <f t="shared" si="77"/>
        <v>1</v>
      </c>
      <c r="AK101" s="158">
        <f t="shared" si="77"/>
        <v>1</v>
      </c>
      <c r="AL101" s="153">
        <f t="shared" ref="AL101:AL110" si="78">IF(L101&lt;2.6,1,0)</f>
        <v>1</v>
      </c>
      <c r="AM101" s="154">
        <f t="shared" ref="AM101:AM110" si="79">IF(K101&lt;2.6,1,0)</f>
        <v>1</v>
      </c>
      <c r="AN101" s="155">
        <f>IF(N101&lt;2.6,1,0)</f>
        <v>1</v>
      </c>
      <c r="AO101" s="159">
        <f t="shared" ref="AO101:AO110" si="80">IF(O101&lt;2.6,1,0)</f>
        <v>1</v>
      </c>
      <c r="AP101" s="208">
        <f t="shared" ref="AP101:AP110" si="81">SUM(AN101:AO101)</f>
        <v>2</v>
      </c>
      <c r="AQ101" s="279">
        <f t="shared" si="66"/>
        <v>1</v>
      </c>
      <c r="AR101" s="279">
        <f t="shared" si="67"/>
        <v>3</v>
      </c>
      <c r="AS101" s="280">
        <f t="shared" si="68"/>
        <v>3</v>
      </c>
      <c r="AT101" s="279">
        <f t="shared" si="70"/>
        <v>0</v>
      </c>
      <c r="AU101" s="279">
        <f t="shared" si="69"/>
        <v>0</v>
      </c>
    </row>
    <row r="102" spans="2:67" ht="16.5" hidden="1" thickBot="1">
      <c r="B102" s="48">
        <v>2</v>
      </c>
      <c r="C102" s="71"/>
      <c r="D102" s="219">
        <f t="shared" si="71"/>
        <v>2</v>
      </c>
      <c r="E102" s="220" t="str">
        <f t="shared" si="72"/>
        <v>нет</v>
      </c>
      <c r="F102" s="221">
        <f t="shared" si="73"/>
        <v>0.39571428571428574</v>
      </c>
      <c r="G102" s="41"/>
      <c r="H102" s="42"/>
      <c r="I102" s="55"/>
      <c r="J102" s="41"/>
      <c r="K102" s="52"/>
      <c r="L102" s="161">
        <f t="shared" si="74"/>
        <v>2</v>
      </c>
      <c r="M102" s="220">
        <f t="shared" ref="M102:M110" si="82">(N102*N112+O102*O112+P102*P112+Q102*Q112+R102*R112)/Z112</f>
        <v>0.95714285714285718</v>
      </c>
      <c r="N102" s="14"/>
      <c r="O102" s="6"/>
      <c r="P102" s="160">
        <f t="shared" ref="P102:P110" si="83">2+(T102+X102+Y102)*3/30</f>
        <v>2</v>
      </c>
      <c r="Q102" s="161">
        <f t="shared" si="75"/>
        <v>2</v>
      </c>
      <c r="R102" s="162">
        <f t="shared" ref="R102:R110" si="84">2.7+V102/4+W102</f>
        <v>2.7</v>
      </c>
      <c r="S102" s="41"/>
      <c r="T102" s="6"/>
      <c r="U102" s="6"/>
      <c r="V102" s="6"/>
      <c r="W102" s="6"/>
      <c r="X102" s="6"/>
      <c r="Y102" s="226"/>
      <c r="Z102" s="220">
        <f t="shared" ref="Z102:Z110" si="85">IF(D102&gt;2.5,0,1)</f>
        <v>1</v>
      </c>
      <c r="AA102" s="5"/>
      <c r="AB102" s="163">
        <f t="shared" ref="AB102:AB110" si="86">AG102</f>
        <v>8</v>
      </c>
      <c r="AC102" s="165">
        <f t="shared" ref="AC102:AC110" si="87">AB102-AA102</f>
        <v>8</v>
      </c>
      <c r="AD102" s="227">
        <f t="shared" si="55"/>
        <v>38</v>
      </c>
      <c r="AE102" s="228"/>
      <c r="AF102" s="284">
        <f t="shared" si="76"/>
        <v>1</v>
      </c>
      <c r="AG102" s="165">
        <f>SUM(AH102:AO102)</f>
        <v>8</v>
      </c>
      <c r="AH102" s="160">
        <f t="shared" si="77"/>
        <v>1</v>
      </c>
      <c r="AI102" s="163">
        <f t="shared" si="77"/>
        <v>1</v>
      </c>
      <c r="AJ102" s="165">
        <f t="shared" si="77"/>
        <v>1</v>
      </c>
      <c r="AK102" s="166">
        <f t="shared" si="77"/>
        <v>1</v>
      </c>
      <c r="AL102" s="163">
        <f t="shared" si="78"/>
        <v>1</v>
      </c>
      <c r="AM102" s="162">
        <f t="shared" si="79"/>
        <v>1</v>
      </c>
      <c r="AN102" s="164">
        <f t="shared" ref="AN102:AN110" si="88">IF(N102&lt;2.6,1,0)</f>
        <v>1</v>
      </c>
      <c r="AO102" s="167">
        <f t="shared" si="80"/>
        <v>1</v>
      </c>
      <c r="AP102" s="208">
        <f t="shared" si="81"/>
        <v>2</v>
      </c>
      <c r="AQ102" s="279">
        <f t="shared" si="66"/>
        <v>1</v>
      </c>
      <c r="AR102" s="279">
        <f t="shared" si="67"/>
        <v>3</v>
      </c>
      <c r="AS102" s="280">
        <f t="shared" si="68"/>
        <v>3</v>
      </c>
      <c r="AT102" s="279">
        <f t="shared" si="70"/>
        <v>0</v>
      </c>
      <c r="AU102" s="279">
        <f t="shared" si="69"/>
        <v>0</v>
      </c>
    </row>
    <row r="103" spans="2:67" ht="16.5" hidden="1" thickBot="1">
      <c r="B103" s="49">
        <v>3</v>
      </c>
      <c r="C103" s="72"/>
      <c r="D103" s="216">
        <f t="shared" si="71"/>
        <v>0</v>
      </c>
      <c r="E103" s="222" t="str">
        <f t="shared" si="72"/>
        <v>нет</v>
      </c>
      <c r="F103" s="218">
        <f t="shared" si="73"/>
        <v>0.39571428571428574</v>
      </c>
      <c r="G103" s="39"/>
      <c r="H103" s="40"/>
      <c r="I103" s="54"/>
      <c r="J103" s="39"/>
      <c r="K103" s="54"/>
      <c r="L103" s="168">
        <f t="shared" si="74"/>
        <v>2</v>
      </c>
      <c r="M103" s="222">
        <f t="shared" si="82"/>
        <v>0.95714285714285718</v>
      </c>
      <c r="N103" s="286"/>
      <c r="O103" s="287"/>
      <c r="P103" s="266">
        <f t="shared" si="83"/>
        <v>2</v>
      </c>
      <c r="Q103" s="168">
        <f t="shared" si="75"/>
        <v>2</v>
      </c>
      <c r="R103" s="207">
        <f t="shared" si="84"/>
        <v>2.7</v>
      </c>
      <c r="S103" s="39"/>
      <c r="T103" s="287"/>
      <c r="U103" s="287"/>
      <c r="V103" s="287"/>
      <c r="W103" s="287"/>
      <c r="X103" s="287"/>
      <c r="Y103" s="282"/>
      <c r="Z103" s="222">
        <f t="shared" si="85"/>
        <v>1</v>
      </c>
      <c r="AA103" s="7"/>
      <c r="AB103" s="209">
        <f t="shared" si="86"/>
        <v>0</v>
      </c>
      <c r="AC103" s="157">
        <f t="shared" si="87"/>
        <v>0</v>
      </c>
      <c r="AD103" s="283">
        <f t="shared" si="55"/>
        <v>38</v>
      </c>
      <c r="AE103" s="120"/>
      <c r="AF103" s="284"/>
      <c r="AG103" s="157"/>
      <c r="AH103" s="170">
        <f t="shared" si="77"/>
        <v>1</v>
      </c>
      <c r="AI103" s="209">
        <f t="shared" si="77"/>
        <v>1</v>
      </c>
      <c r="AJ103" s="157">
        <f t="shared" si="77"/>
        <v>1</v>
      </c>
      <c r="AK103" s="208">
        <f t="shared" si="77"/>
        <v>1</v>
      </c>
      <c r="AL103" s="209">
        <f t="shared" si="78"/>
        <v>1</v>
      </c>
      <c r="AM103" s="207">
        <f t="shared" si="79"/>
        <v>1</v>
      </c>
      <c r="AN103" s="169">
        <f t="shared" si="88"/>
        <v>1</v>
      </c>
      <c r="AO103" s="171">
        <f t="shared" si="80"/>
        <v>1</v>
      </c>
      <c r="AP103" s="208">
        <f t="shared" si="81"/>
        <v>2</v>
      </c>
      <c r="AQ103" s="279">
        <f t="shared" si="66"/>
        <v>1</v>
      </c>
      <c r="AR103" s="279">
        <f t="shared" si="67"/>
        <v>3</v>
      </c>
      <c r="AS103" s="280">
        <f t="shared" si="68"/>
        <v>3</v>
      </c>
      <c r="AT103" s="279">
        <f t="shared" si="70"/>
        <v>0</v>
      </c>
      <c r="AU103" s="279">
        <f t="shared" si="69"/>
        <v>0</v>
      </c>
    </row>
    <row r="104" spans="2:67" ht="16.5" hidden="1" thickBot="1">
      <c r="B104" s="48">
        <v>4</v>
      </c>
      <c r="C104" s="71"/>
      <c r="D104" s="219">
        <f t="shared" si="71"/>
        <v>2</v>
      </c>
      <c r="E104" s="220" t="str">
        <f t="shared" si="72"/>
        <v>нет</v>
      </c>
      <c r="F104" s="221">
        <f t="shared" si="73"/>
        <v>0.39571428571428574</v>
      </c>
      <c r="G104" s="41"/>
      <c r="H104" s="42"/>
      <c r="I104" s="55"/>
      <c r="J104" s="41"/>
      <c r="K104" s="52"/>
      <c r="L104" s="161">
        <f t="shared" si="74"/>
        <v>2</v>
      </c>
      <c r="M104" s="220">
        <f t="shared" si="82"/>
        <v>0.95714285714285718</v>
      </c>
      <c r="N104" s="14"/>
      <c r="O104" s="6"/>
      <c r="P104" s="160">
        <f t="shared" si="83"/>
        <v>2</v>
      </c>
      <c r="Q104" s="161">
        <f t="shared" si="75"/>
        <v>2</v>
      </c>
      <c r="R104" s="162">
        <f t="shared" si="84"/>
        <v>2.7</v>
      </c>
      <c r="S104" s="41"/>
      <c r="T104" s="6"/>
      <c r="U104" s="6"/>
      <c r="V104" s="6"/>
      <c r="W104" s="6"/>
      <c r="X104" s="6"/>
      <c r="Y104" s="226"/>
      <c r="Z104" s="220">
        <f t="shared" si="85"/>
        <v>1</v>
      </c>
      <c r="AA104" s="5"/>
      <c r="AB104" s="163">
        <f t="shared" si="86"/>
        <v>8</v>
      </c>
      <c r="AC104" s="165">
        <f t="shared" si="87"/>
        <v>8</v>
      </c>
      <c r="AD104" s="227">
        <f>AD103</f>
        <v>38</v>
      </c>
      <c r="AE104" s="228"/>
      <c r="AF104" s="284">
        <f t="shared" si="76"/>
        <v>1</v>
      </c>
      <c r="AG104" s="165">
        <f t="shared" ref="AG104:AG110" si="89">SUM(AH104:AO104)</f>
        <v>8</v>
      </c>
      <c r="AH104" s="160">
        <f t="shared" si="77"/>
        <v>1</v>
      </c>
      <c r="AI104" s="163">
        <f t="shared" si="77"/>
        <v>1</v>
      </c>
      <c r="AJ104" s="165">
        <f t="shared" si="77"/>
        <v>1</v>
      </c>
      <c r="AK104" s="166">
        <f t="shared" si="77"/>
        <v>1</v>
      </c>
      <c r="AL104" s="163">
        <f t="shared" si="78"/>
        <v>1</v>
      </c>
      <c r="AM104" s="162">
        <f t="shared" si="79"/>
        <v>1</v>
      </c>
      <c r="AN104" s="164">
        <f t="shared" si="88"/>
        <v>1</v>
      </c>
      <c r="AO104" s="167">
        <f t="shared" si="80"/>
        <v>1</v>
      </c>
      <c r="AP104" s="208">
        <f t="shared" si="81"/>
        <v>2</v>
      </c>
      <c r="AQ104" s="279">
        <f t="shared" si="66"/>
        <v>1</v>
      </c>
      <c r="AR104" s="279">
        <f t="shared" si="67"/>
        <v>3</v>
      </c>
      <c r="AS104" s="280">
        <f t="shared" si="68"/>
        <v>3</v>
      </c>
      <c r="AT104" s="279">
        <f t="shared" si="70"/>
        <v>0</v>
      </c>
      <c r="AU104" s="279">
        <f t="shared" si="69"/>
        <v>0</v>
      </c>
    </row>
    <row r="105" spans="2:67" ht="16.5" hidden="1" thickBot="1">
      <c r="B105" s="49">
        <v>5</v>
      </c>
      <c r="C105" s="72"/>
      <c r="D105" s="216">
        <f t="shared" si="71"/>
        <v>2</v>
      </c>
      <c r="E105" s="222" t="str">
        <f t="shared" si="72"/>
        <v>нет</v>
      </c>
      <c r="F105" s="218">
        <f t="shared" si="73"/>
        <v>0.39571428571428574</v>
      </c>
      <c r="G105" s="39"/>
      <c r="H105" s="40"/>
      <c r="I105" s="54"/>
      <c r="J105" s="39"/>
      <c r="K105" s="54"/>
      <c r="L105" s="168">
        <f t="shared" si="74"/>
        <v>2</v>
      </c>
      <c r="M105" s="222">
        <f t="shared" si="82"/>
        <v>0.95714285714285718</v>
      </c>
      <c r="N105" s="286"/>
      <c r="O105" s="287"/>
      <c r="P105" s="266">
        <f t="shared" si="83"/>
        <v>2</v>
      </c>
      <c r="Q105" s="168">
        <f t="shared" si="75"/>
        <v>2</v>
      </c>
      <c r="R105" s="207">
        <f t="shared" si="84"/>
        <v>2.7</v>
      </c>
      <c r="S105" s="39"/>
      <c r="T105" s="287"/>
      <c r="U105" s="287"/>
      <c r="V105" s="287"/>
      <c r="W105" s="287"/>
      <c r="X105" s="287"/>
      <c r="Y105" s="282"/>
      <c r="Z105" s="222">
        <f t="shared" si="85"/>
        <v>1</v>
      </c>
      <c r="AA105" s="7"/>
      <c r="AB105" s="209">
        <f t="shared" si="86"/>
        <v>8</v>
      </c>
      <c r="AC105" s="157">
        <f t="shared" si="87"/>
        <v>8</v>
      </c>
      <c r="AD105" s="283">
        <f t="shared" si="55"/>
        <v>38</v>
      </c>
      <c r="AE105" s="120"/>
      <c r="AF105" s="284">
        <f t="shared" si="76"/>
        <v>1</v>
      </c>
      <c r="AG105" s="157">
        <f t="shared" si="89"/>
        <v>8</v>
      </c>
      <c r="AH105" s="170">
        <f t="shared" si="77"/>
        <v>1</v>
      </c>
      <c r="AI105" s="209">
        <f t="shared" si="77"/>
        <v>1</v>
      </c>
      <c r="AJ105" s="157">
        <f t="shared" si="77"/>
        <v>1</v>
      </c>
      <c r="AK105" s="208">
        <f t="shared" si="77"/>
        <v>1</v>
      </c>
      <c r="AL105" s="209">
        <f t="shared" si="78"/>
        <v>1</v>
      </c>
      <c r="AM105" s="207">
        <f t="shared" si="79"/>
        <v>1</v>
      </c>
      <c r="AN105" s="169">
        <f t="shared" si="88"/>
        <v>1</v>
      </c>
      <c r="AO105" s="171">
        <f t="shared" si="80"/>
        <v>1</v>
      </c>
      <c r="AP105" s="208">
        <f t="shared" si="81"/>
        <v>2</v>
      </c>
      <c r="AQ105" s="279">
        <f t="shared" si="66"/>
        <v>1</v>
      </c>
      <c r="AR105" s="279">
        <f t="shared" si="67"/>
        <v>3</v>
      </c>
      <c r="AS105" s="280">
        <f t="shared" si="68"/>
        <v>3</v>
      </c>
      <c r="AT105" s="279">
        <f t="shared" si="70"/>
        <v>0</v>
      </c>
      <c r="AU105" s="279">
        <f t="shared" si="69"/>
        <v>0</v>
      </c>
    </row>
    <row r="106" spans="2:67" ht="16.5" hidden="1" thickBot="1">
      <c r="B106" s="48">
        <v>6</v>
      </c>
      <c r="C106" s="71"/>
      <c r="D106" s="219">
        <f t="shared" si="71"/>
        <v>2</v>
      </c>
      <c r="E106" s="220" t="str">
        <f t="shared" si="72"/>
        <v>нет</v>
      </c>
      <c r="F106" s="221">
        <f t="shared" si="73"/>
        <v>0.39571428571428574</v>
      </c>
      <c r="G106" s="41"/>
      <c r="H106" s="42"/>
      <c r="I106" s="55"/>
      <c r="J106" s="41"/>
      <c r="K106" s="52"/>
      <c r="L106" s="161">
        <f t="shared" si="74"/>
        <v>2</v>
      </c>
      <c r="M106" s="220">
        <f t="shared" si="82"/>
        <v>0.95714285714285718</v>
      </c>
      <c r="N106" s="14"/>
      <c r="O106" s="6"/>
      <c r="P106" s="160">
        <f t="shared" si="83"/>
        <v>2</v>
      </c>
      <c r="Q106" s="161">
        <f t="shared" si="75"/>
        <v>2</v>
      </c>
      <c r="R106" s="162">
        <f t="shared" si="84"/>
        <v>2.7</v>
      </c>
      <c r="S106" s="41"/>
      <c r="T106" s="6"/>
      <c r="U106" s="6"/>
      <c r="V106" s="6"/>
      <c r="W106" s="6"/>
      <c r="X106" s="6"/>
      <c r="Y106" s="226"/>
      <c r="Z106" s="220">
        <f t="shared" si="85"/>
        <v>1</v>
      </c>
      <c r="AA106" s="5"/>
      <c r="AB106" s="163">
        <f t="shared" si="86"/>
        <v>8</v>
      </c>
      <c r="AC106" s="165">
        <f t="shared" si="87"/>
        <v>8</v>
      </c>
      <c r="AD106" s="227">
        <f t="shared" si="55"/>
        <v>38</v>
      </c>
      <c r="AE106" s="228"/>
      <c r="AF106" s="284">
        <f t="shared" si="76"/>
        <v>1</v>
      </c>
      <c r="AG106" s="165">
        <f t="shared" si="89"/>
        <v>8</v>
      </c>
      <c r="AH106" s="160">
        <f t="shared" si="77"/>
        <v>1</v>
      </c>
      <c r="AI106" s="163">
        <f t="shared" si="77"/>
        <v>1</v>
      </c>
      <c r="AJ106" s="165">
        <f t="shared" si="77"/>
        <v>1</v>
      </c>
      <c r="AK106" s="166">
        <f t="shared" si="77"/>
        <v>1</v>
      </c>
      <c r="AL106" s="163">
        <f t="shared" si="78"/>
        <v>1</v>
      </c>
      <c r="AM106" s="162">
        <f t="shared" si="79"/>
        <v>1</v>
      </c>
      <c r="AN106" s="164">
        <f t="shared" si="88"/>
        <v>1</v>
      </c>
      <c r="AO106" s="167">
        <f t="shared" si="80"/>
        <v>1</v>
      </c>
      <c r="AP106" s="208">
        <f t="shared" si="81"/>
        <v>2</v>
      </c>
      <c r="AQ106" s="279">
        <f t="shared" si="66"/>
        <v>1</v>
      </c>
      <c r="AR106" s="279">
        <f t="shared" si="67"/>
        <v>3</v>
      </c>
      <c r="AS106" s="280">
        <f t="shared" si="68"/>
        <v>3</v>
      </c>
      <c r="AT106" s="279">
        <f t="shared" si="70"/>
        <v>0</v>
      </c>
      <c r="AU106" s="279">
        <f t="shared" si="69"/>
        <v>0</v>
      </c>
    </row>
    <row r="107" spans="2:67" ht="16.5" hidden="1" thickBot="1">
      <c r="B107" s="49">
        <v>7</v>
      </c>
      <c r="C107" s="72"/>
      <c r="D107" s="216">
        <f t="shared" si="71"/>
        <v>2</v>
      </c>
      <c r="E107" s="222" t="str">
        <f t="shared" si="72"/>
        <v>нет</v>
      </c>
      <c r="F107" s="218">
        <f t="shared" si="73"/>
        <v>0.39571428571428574</v>
      </c>
      <c r="G107" s="39"/>
      <c r="H107" s="40"/>
      <c r="I107" s="54"/>
      <c r="J107" s="39"/>
      <c r="K107" s="54"/>
      <c r="L107" s="168">
        <f t="shared" si="74"/>
        <v>2</v>
      </c>
      <c r="M107" s="222">
        <f t="shared" si="82"/>
        <v>0.95714285714285718</v>
      </c>
      <c r="N107" s="286"/>
      <c r="O107" s="287"/>
      <c r="P107" s="266">
        <f t="shared" si="83"/>
        <v>2</v>
      </c>
      <c r="Q107" s="168">
        <f t="shared" si="75"/>
        <v>2</v>
      </c>
      <c r="R107" s="207">
        <f t="shared" si="84"/>
        <v>2.7</v>
      </c>
      <c r="S107" s="39"/>
      <c r="T107" s="287"/>
      <c r="U107" s="287"/>
      <c r="V107" s="287"/>
      <c r="W107" s="287"/>
      <c r="X107" s="287"/>
      <c r="Y107" s="282"/>
      <c r="Z107" s="222">
        <f t="shared" si="85"/>
        <v>1</v>
      </c>
      <c r="AA107" s="7"/>
      <c r="AB107" s="209">
        <f t="shared" si="86"/>
        <v>8</v>
      </c>
      <c r="AC107" s="157">
        <f t="shared" si="87"/>
        <v>8</v>
      </c>
      <c r="AD107" s="283">
        <f t="shared" si="55"/>
        <v>38</v>
      </c>
      <c r="AE107" s="120"/>
      <c r="AF107" s="284">
        <f t="shared" si="76"/>
        <v>1</v>
      </c>
      <c r="AG107" s="157">
        <f t="shared" si="89"/>
        <v>8</v>
      </c>
      <c r="AH107" s="170">
        <f t="shared" si="77"/>
        <v>1</v>
      </c>
      <c r="AI107" s="209">
        <f t="shared" si="77"/>
        <v>1</v>
      </c>
      <c r="AJ107" s="157">
        <f t="shared" si="77"/>
        <v>1</v>
      </c>
      <c r="AK107" s="208">
        <f t="shared" si="77"/>
        <v>1</v>
      </c>
      <c r="AL107" s="209">
        <f t="shared" si="78"/>
        <v>1</v>
      </c>
      <c r="AM107" s="207">
        <f t="shared" si="79"/>
        <v>1</v>
      </c>
      <c r="AN107" s="169">
        <f t="shared" si="88"/>
        <v>1</v>
      </c>
      <c r="AO107" s="171">
        <f t="shared" si="80"/>
        <v>1</v>
      </c>
      <c r="AP107" s="208">
        <f t="shared" si="81"/>
        <v>2</v>
      </c>
      <c r="AQ107" s="279">
        <f t="shared" si="66"/>
        <v>1</v>
      </c>
      <c r="AR107" s="279">
        <f t="shared" si="67"/>
        <v>3</v>
      </c>
      <c r="AS107" s="280">
        <f t="shared" si="68"/>
        <v>3</v>
      </c>
      <c r="AT107" s="279">
        <f t="shared" si="70"/>
        <v>0</v>
      </c>
      <c r="AU107" s="279">
        <f t="shared" si="69"/>
        <v>0</v>
      </c>
    </row>
    <row r="108" spans="2:67" ht="16.5" hidden="1" thickBot="1">
      <c r="B108" s="48">
        <v>8</v>
      </c>
      <c r="C108" s="71"/>
      <c r="D108" s="219">
        <f t="shared" si="71"/>
        <v>2</v>
      </c>
      <c r="E108" s="220" t="str">
        <f t="shared" si="72"/>
        <v>нет</v>
      </c>
      <c r="F108" s="221">
        <f t="shared" si="73"/>
        <v>0.39571428571428574</v>
      </c>
      <c r="G108" s="41"/>
      <c r="H108" s="42"/>
      <c r="I108" s="55"/>
      <c r="J108" s="41"/>
      <c r="K108" s="52"/>
      <c r="L108" s="161">
        <f t="shared" si="74"/>
        <v>2</v>
      </c>
      <c r="M108" s="220">
        <f t="shared" si="82"/>
        <v>0.95714285714285718</v>
      </c>
      <c r="N108" s="14"/>
      <c r="O108" s="6"/>
      <c r="P108" s="160">
        <f t="shared" si="83"/>
        <v>2</v>
      </c>
      <c r="Q108" s="161">
        <f t="shared" si="75"/>
        <v>2</v>
      </c>
      <c r="R108" s="162">
        <f t="shared" si="84"/>
        <v>2.7</v>
      </c>
      <c r="S108" s="41"/>
      <c r="T108" s="6"/>
      <c r="U108" s="6"/>
      <c r="V108" s="6"/>
      <c r="W108" s="6"/>
      <c r="X108" s="6"/>
      <c r="Y108" s="226"/>
      <c r="Z108" s="220">
        <f t="shared" si="85"/>
        <v>1</v>
      </c>
      <c r="AA108" s="5"/>
      <c r="AB108" s="163">
        <f t="shared" si="86"/>
        <v>8</v>
      </c>
      <c r="AC108" s="165">
        <f t="shared" si="87"/>
        <v>8</v>
      </c>
      <c r="AD108" s="227">
        <f t="shared" si="55"/>
        <v>38</v>
      </c>
      <c r="AE108" s="228"/>
      <c r="AF108" s="284">
        <f t="shared" si="76"/>
        <v>1</v>
      </c>
      <c r="AG108" s="165">
        <f t="shared" si="89"/>
        <v>8</v>
      </c>
      <c r="AH108" s="160">
        <f t="shared" si="77"/>
        <v>1</v>
      </c>
      <c r="AI108" s="163">
        <f t="shared" si="77"/>
        <v>1</v>
      </c>
      <c r="AJ108" s="165">
        <f t="shared" si="77"/>
        <v>1</v>
      </c>
      <c r="AK108" s="166">
        <f t="shared" si="77"/>
        <v>1</v>
      </c>
      <c r="AL108" s="163">
        <f t="shared" si="78"/>
        <v>1</v>
      </c>
      <c r="AM108" s="162">
        <f t="shared" si="79"/>
        <v>1</v>
      </c>
      <c r="AN108" s="164">
        <f t="shared" si="88"/>
        <v>1</v>
      </c>
      <c r="AO108" s="167">
        <f t="shared" si="80"/>
        <v>1</v>
      </c>
      <c r="AP108" s="208">
        <f t="shared" si="81"/>
        <v>2</v>
      </c>
      <c r="AQ108" s="279">
        <f t="shared" si="66"/>
        <v>1</v>
      </c>
      <c r="AR108" s="279">
        <f t="shared" si="67"/>
        <v>3</v>
      </c>
      <c r="AS108" s="280">
        <f t="shared" si="68"/>
        <v>3</v>
      </c>
      <c r="AT108" s="279">
        <f t="shared" si="70"/>
        <v>0</v>
      </c>
      <c r="AU108" s="279">
        <f t="shared" si="69"/>
        <v>0</v>
      </c>
    </row>
    <row r="109" spans="2:67" ht="16.5" hidden="1" thickBot="1">
      <c r="B109" s="49">
        <v>9</v>
      </c>
      <c r="C109" s="72"/>
      <c r="D109" s="216">
        <f t="shared" si="71"/>
        <v>2</v>
      </c>
      <c r="E109" s="222" t="str">
        <f t="shared" si="72"/>
        <v>нет</v>
      </c>
      <c r="F109" s="218">
        <f t="shared" si="73"/>
        <v>0.39571428571428574</v>
      </c>
      <c r="G109" s="39"/>
      <c r="H109" s="40"/>
      <c r="I109" s="54"/>
      <c r="J109" s="39"/>
      <c r="K109" s="54"/>
      <c r="L109" s="168">
        <f t="shared" si="74"/>
        <v>2</v>
      </c>
      <c r="M109" s="222">
        <f t="shared" si="82"/>
        <v>0.95714285714285718</v>
      </c>
      <c r="N109" s="286"/>
      <c r="O109" s="287"/>
      <c r="P109" s="266">
        <f t="shared" si="83"/>
        <v>2</v>
      </c>
      <c r="Q109" s="168">
        <f t="shared" si="75"/>
        <v>2</v>
      </c>
      <c r="R109" s="207">
        <f t="shared" si="84"/>
        <v>2.7</v>
      </c>
      <c r="S109" s="39"/>
      <c r="T109" s="287"/>
      <c r="U109" s="287"/>
      <c r="V109" s="287"/>
      <c r="W109" s="287"/>
      <c r="X109" s="287"/>
      <c r="Y109" s="282"/>
      <c r="Z109" s="222">
        <f t="shared" si="85"/>
        <v>1</v>
      </c>
      <c r="AA109" s="7"/>
      <c r="AB109" s="209">
        <f t="shared" si="86"/>
        <v>8</v>
      </c>
      <c r="AC109" s="157">
        <f t="shared" si="87"/>
        <v>8</v>
      </c>
      <c r="AD109" s="283">
        <f t="shared" si="55"/>
        <v>38</v>
      </c>
      <c r="AE109" s="120"/>
      <c r="AF109" s="284">
        <f t="shared" si="76"/>
        <v>1</v>
      </c>
      <c r="AG109" s="157">
        <f t="shared" si="89"/>
        <v>8</v>
      </c>
      <c r="AH109" s="170">
        <f t="shared" si="77"/>
        <v>1</v>
      </c>
      <c r="AI109" s="209">
        <f t="shared" si="77"/>
        <v>1</v>
      </c>
      <c r="AJ109" s="157">
        <f t="shared" si="77"/>
        <v>1</v>
      </c>
      <c r="AK109" s="208">
        <f t="shared" si="77"/>
        <v>1</v>
      </c>
      <c r="AL109" s="209">
        <f t="shared" si="78"/>
        <v>1</v>
      </c>
      <c r="AM109" s="207">
        <f t="shared" si="79"/>
        <v>1</v>
      </c>
      <c r="AN109" s="169">
        <f t="shared" si="88"/>
        <v>1</v>
      </c>
      <c r="AO109" s="171">
        <f t="shared" si="80"/>
        <v>1</v>
      </c>
      <c r="AP109" s="208">
        <f t="shared" si="81"/>
        <v>2</v>
      </c>
      <c r="AQ109" s="279">
        <f t="shared" si="66"/>
        <v>1</v>
      </c>
      <c r="AR109" s="279">
        <f t="shared" si="67"/>
        <v>3</v>
      </c>
      <c r="AS109" s="280">
        <f t="shared" si="68"/>
        <v>3</v>
      </c>
      <c r="AT109" s="279">
        <f t="shared" si="70"/>
        <v>0</v>
      </c>
      <c r="AU109" s="279">
        <f t="shared" si="69"/>
        <v>0</v>
      </c>
    </row>
    <row r="110" spans="2:67" ht="16.5" hidden="1" thickBot="1">
      <c r="B110" s="48">
        <v>10</v>
      </c>
      <c r="C110" s="71"/>
      <c r="D110" s="219">
        <v>4</v>
      </c>
      <c r="E110" s="220" t="str">
        <f t="shared" si="72"/>
        <v>нет</v>
      </c>
      <c r="F110" s="221">
        <f t="shared" si="73"/>
        <v>0.39571428571428574</v>
      </c>
      <c r="G110" s="41"/>
      <c r="H110" s="42"/>
      <c r="I110" s="55"/>
      <c r="J110" s="41"/>
      <c r="K110" s="52"/>
      <c r="L110" s="161">
        <f t="shared" si="74"/>
        <v>2</v>
      </c>
      <c r="M110" s="220">
        <f t="shared" si="82"/>
        <v>0.95714285714285718</v>
      </c>
      <c r="N110" s="14"/>
      <c r="O110" s="6"/>
      <c r="P110" s="160">
        <f t="shared" si="83"/>
        <v>2</v>
      </c>
      <c r="Q110" s="161">
        <f t="shared" si="75"/>
        <v>2</v>
      </c>
      <c r="R110" s="162">
        <f t="shared" si="84"/>
        <v>2.7</v>
      </c>
      <c r="S110" s="41"/>
      <c r="T110" s="6"/>
      <c r="U110" s="6"/>
      <c r="V110" s="6"/>
      <c r="W110" s="6"/>
      <c r="X110" s="6"/>
      <c r="Y110" s="226"/>
      <c r="Z110" s="220">
        <f t="shared" si="85"/>
        <v>0</v>
      </c>
      <c r="AA110" s="5"/>
      <c r="AB110" s="163">
        <f t="shared" si="86"/>
        <v>8</v>
      </c>
      <c r="AC110" s="165">
        <f t="shared" si="87"/>
        <v>8</v>
      </c>
      <c r="AD110" s="227">
        <f t="shared" si="55"/>
        <v>38</v>
      </c>
      <c r="AE110" s="228"/>
      <c r="AF110" s="284">
        <f t="shared" si="76"/>
        <v>0</v>
      </c>
      <c r="AG110" s="165">
        <f t="shared" si="89"/>
        <v>8</v>
      </c>
      <c r="AH110" s="160">
        <f t="shared" si="77"/>
        <v>1</v>
      </c>
      <c r="AI110" s="163">
        <f t="shared" si="77"/>
        <v>1</v>
      </c>
      <c r="AJ110" s="165">
        <f t="shared" si="77"/>
        <v>1</v>
      </c>
      <c r="AK110" s="166">
        <f t="shared" si="77"/>
        <v>1</v>
      </c>
      <c r="AL110" s="163">
        <f t="shared" si="78"/>
        <v>1</v>
      </c>
      <c r="AM110" s="162">
        <f t="shared" si="79"/>
        <v>1</v>
      </c>
      <c r="AN110" s="164">
        <f t="shared" si="88"/>
        <v>1</v>
      </c>
      <c r="AO110" s="167">
        <f t="shared" si="80"/>
        <v>1</v>
      </c>
      <c r="AP110" s="208">
        <f t="shared" si="81"/>
        <v>2</v>
      </c>
      <c r="AQ110" s="279">
        <f t="shared" si="66"/>
        <v>1</v>
      </c>
      <c r="AR110" s="279"/>
      <c r="AS110" s="280">
        <f t="shared" si="68"/>
        <v>3</v>
      </c>
      <c r="AT110" s="279"/>
      <c r="AU110" s="279">
        <f t="shared" si="69"/>
        <v>0</v>
      </c>
    </row>
    <row r="111" spans="2:67" s="18" customFormat="1" ht="16.5" hidden="1" thickBot="1">
      <c r="C111" s="19"/>
      <c r="D111" s="143"/>
      <c r="E111" s="143"/>
      <c r="F111" s="101"/>
      <c r="G111" s="20">
        <f>G34</f>
        <v>3</v>
      </c>
      <c r="H111" s="20">
        <f t="shared" ref="H111:R111" si="90">H34</f>
        <v>3</v>
      </c>
      <c r="I111" s="20">
        <f t="shared" si="90"/>
        <v>3</v>
      </c>
      <c r="J111" s="20">
        <f t="shared" si="90"/>
        <v>3</v>
      </c>
      <c r="K111" s="20">
        <f>K34</f>
        <v>3</v>
      </c>
      <c r="L111" s="20">
        <f>L34</f>
        <v>3</v>
      </c>
      <c r="M111" s="259">
        <f>M34</f>
        <v>2</v>
      </c>
      <c r="N111" s="20">
        <f t="shared" si="90"/>
        <v>2</v>
      </c>
      <c r="O111" s="20">
        <f t="shared" si="90"/>
        <v>2</v>
      </c>
      <c r="P111" s="20">
        <f t="shared" si="90"/>
        <v>1</v>
      </c>
      <c r="Q111" s="20">
        <f t="shared" si="90"/>
        <v>1</v>
      </c>
      <c r="R111" s="20">
        <f t="shared" si="90"/>
        <v>1</v>
      </c>
      <c r="S111" s="25"/>
      <c r="T111" s="20"/>
      <c r="U111" s="20"/>
      <c r="V111" s="20"/>
      <c r="W111" s="20"/>
      <c r="X111" s="20"/>
      <c r="Y111" s="20"/>
      <c r="Z111" s="252">
        <f>C34</f>
        <v>7</v>
      </c>
      <c r="AA111" s="253"/>
      <c r="AB111" s="25">
        <f>D34</f>
        <v>20</v>
      </c>
      <c r="AC111" s="24"/>
      <c r="AD111" s="69">
        <f t="shared" si="55"/>
        <v>38</v>
      </c>
      <c r="AE111" s="284"/>
      <c r="AF111" s="284">
        <f t="shared" si="76"/>
        <v>1</v>
      </c>
      <c r="AG111" s="285">
        <f>SUM(AG101:AG110)</f>
        <v>72</v>
      </c>
      <c r="AH111" s="237">
        <f>SUM(AH101:AH110)</f>
        <v>10</v>
      </c>
      <c r="AI111" s="237">
        <f t="shared" ref="AI111:AO111" si="91">SUM(AI101:AI110)</f>
        <v>10</v>
      </c>
      <c r="AJ111" s="237">
        <f t="shared" si="91"/>
        <v>10</v>
      </c>
      <c r="AK111" s="237">
        <f t="shared" si="91"/>
        <v>10</v>
      </c>
      <c r="AL111" s="237">
        <f t="shared" si="91"/>
        <v>10</v>
      </c>
      <c r="AM111" s="237">
        <f t="shared" si="91"/>
        <v>10</v>
      </c>
      <c r="AN111" s="237">
        <f t="shared" si="91"/>
        <v>10</v>
      </c>
      <c r="AO111" s="237">
        <f t="shared" si="91"/>
        <v>10</v>
      </c>
      <c r="AP111" s="236">
        <f>SUM(AH111:AO111)</f>
        <v>80</v>
      </c>
      <c r="AQ111" s="281">
        <f t="shared" si="66"/>
        <v>0</v>
      </c>
      <c r="AR111" s="281">
        <f t="shared" si="67"/>
        <v>30</v>
      </c>
      <c r="AS111" s="205">
        <f t="shared" si="68"/>
        <v>30</v>
      </c>
      <c r="AT111" s="281">
        <f t="shared" si="70"/>
        <v>0</v>
      </c>
      <c r="AU111" s="281">
        <f t="shared" si="69"/>
        <v>0</v>
      </c>
      <c r="AV111" s="281"/>
      <c r="AW111" s="281"/>
      <c r="AX111" s="281"/>
      <c r="AY111" s="281"/>
      <c r="AZ111" s="281"/>
      <c r="BA111" s="281"/>
      <c r="BB111" s="281"/>
      <c r="BC111" s="281"/>
      <c r="BD111" s="281"/>
      <c r="BE111" s="281"/>
      <c r="BF111" s="281"/>
      <c r="BG111" s="281"/>
      <c r="BH111" s="74"/>
      <c r="BI111" s="74"/>
      <c r="BJ111" s="74"/>
      <c r="BK111" s="74"/>
      <c r="BL111" s="74"/>
      <c r="BM111" s="74"/>
      <c r="BN111" s="74"/>
      <c r="BO111" s="74"/>
    </row>
    <row r="112" spans="2:67" s="18" customFormat="1" ht="16.5" hidden="1" thickBot="1">
      <c r="C112" s="19"/>
      <c r="D112" s="143"/>
      <c r="E112" s="143"/>
      <c r="F112" s="101"/>
      <c r="G112" s="20">
        <f>G111</f>
        <v>3</v>
      </c>
      <c r="H112" s="20">
        <f t="shared" ref="H112:M121" si="92">H111</f>
        <v>3</v>
      </c>
      <c r="I112" s="20">
        <f t="shared" si="92"/>
        <v>3</v>
      </c>
      <c r="J112" s="20">
        <f t="shared" si="92"/>
        <v>3</v>
      </c>
      <c r="K112" s="20">
        <f>K111</f>
        <v>3</v>
      </c>
      <c r="L112" s="20">
        <f>L111</f>
        <v>3</v>
      </c>
      <c r="M112" s="20">
        <f t="shared" si="92"/>
        <v>2</v>
      </c>
      <c r="N112" s="20">
        <f t="shared" ref="N112:R121" si="93">N36</f>
        <v>2</v>
      </c>
      <c r="O112" s="20">
        <f t="shared" si="93"/>
        <v>2</v>
      </c>
      <c r="P112" s="20">
        <f t="shared" si="93"/>
        <v>1</v>
      </c>
      <c r="Q112" s="20">
        <f t="shared" si="93"/>
        <v>1</v>
      </c>
      <c r="R112" s="20">
        <f t="shared" si="93"/>
        <v>1</v>
      </c>
      <c r="S112" s="25"/>
      <c r="T112" s="20"/>
      <c r="U112" s="20"/>
      <c r="V112" s="20"/>
      <c r="W112" s="20"/>
      <c r="X112" s="20"/>
      <c r="Y112" s="20"/>
      <c r="Z112" s="67">
        <f t="shared" ref="Z112:Z121" si="94">Z111</f>
        <v>7</v>
      </c>
      <c r="AA112" s="11"/>
      <c r="AB112" s="1">
        <f t="shared" ref="AB112:AB121" si="95">AB111</f>
        <v>20</v>
      </c>
      <c r="AC112" s="24"/>
      <c r="AD112" s="69">
        <f t="shared" si="55"/>
        <v>38</v>
      </c>
      <c r="AE112" s="284"/>
      <c r="AF112" s="284">
        <f t="shared" si="76"/>
        <v>1</v>
      </c>
      <c r="AG112" s="281"/>
      <c r="AH112" s="68"/>
      <c r="AI112" s="68"/>
      <c r="AJ112" s="68"/>
      <c r="AK112" s="68"/>
      <c r="AL112" s="68"/>
      <c r="AM112" s="284"/>
      <c r="AN112" s="284"/>
      <c r="AO112" s="284"/>
      <c r="AP112" s="281"/>
      <c r="AQ112" s="281">
        <f t="shared" si="66"/>
        <v>0</v>
      </c>
      <c r="AR112" s="281">
        <f t="shared" si="67"/>
        <v>0</v>
      </c>
      <c r="AS112" s="205">
        <f t="shared" si="68"/>
        <v>0</v>
      </c>
      <c r="AT112" s="281">
        <f t="shared" si="70"/>
        <v>0</v>
      </c>
      <c r="AU112" s="281">
        <f t="shared" si="69"/>
        <v>0</v>
      </c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281"/>
      <c r="BG112" s="281"/>
      <c r="BH112" s="74"/>
      <c r="BI112" s="74"/>
      <c r="BJ112" s="74"/>
      <c r="BK112" s="74"/>
      <c r="BL112" s="74"/>
      <c r="BM112" s="74"/>
      <c r="BN112" s="74"/>
      <c r="BO112" s="74"/>
    </row>
    <row r="113" spans="2:67" s="18" customFormat="1" ht="16.5" hidden="1" thickBot="1">
      <c r="C113" s="19"/>
      <c r="D113" s="143"/>
      <c r="E113" s="143"/>
      <c r="F113" s="101"/>
      <c r="G113" s="20">
        <f>G112</f>
        <v>3</v>
      </c>
      <c r="H113" s="20">
        <f t="shared" si="92"/>
        <v>3</v>
      </c>
      <c r="I113" s="20">
        <f t="shared" si="92"/>
        <v>3</v>
      </c>
      <c r="J113" s="20">
        <f t="shared" si="92"/>
        <v>3</v>
      </c>
      <c r="K113" s="20">
        <f>K112</f>
        <v>3</v>
      </c>
      <c r="L113" s="20">
        <f>L112</f>
        <v>3</v>
      </c>
      <c r="M113" s="20">
        <f t="shared" si="92"/>
        <v>2</v>
      </c>
      <c r="N113" s="20">
        <f t="shared" si="93"/>
        <v>2</v>
      </c>
      <c r="O113" s="20">
        <f t="shared" si="93"/>
        <v>2</v>
      </c>
      <c r="P113" s="20">
        <f t="shared" si="93"/>
        <v>1</v>
      </c>
      <c r="Q113" s="20">
        <f t="shared" si="93"/>
        <v>1</v>
      </c>
      <c r="R113" s="20">
        <f t="shared" si="93"/>
        <v>1</v>
      </c>
      <c r="S113" s="25"/>
      <c r="T113" s="20"/>
      <c r="U113" s="20"/>
      <c r="V113" s="20"/>
      <c r="W113" s="20"/>
      <c r="X113" s="20"/>
      <c r="Y113" s="20"/>
      <c r="Z113" s="67">
        <f t="shared" si="94"/>
        <v>7</v>
      </c>
      <c r="AA113" s="11"/>
      <c r="AB113" s="1">
        <f t="shared" si="95"/>
        <v>20</v>
      </c>
      <c r="AC113" s="24"/>
      <c r="AD113" s="69">
        <f t="shared" si="55"/>
        <v>38</v>
      </c>
      <c r="AE113" s="284"/>
      <c r="AF113" s="284">
        <f t="shared" si="76"/>
        <v>1</v>
      </c>
      <c r="AG113" s="281"/>
      <c r="AH113" s="68"/>
      <c r="AI113" s="68"/>
      <c r="AJ113" s="68"/>
      <c r="AK113" s="68"/>
      <c r="AL113" s="68"/>
      <c r="AM113" s="284"/>
      <c r="AN113" s="284"/>
      <c r="AO113" s="284"/>
      <c r="AP113" s="281"/>
      <c r="AQ113" s="281">
        <f t="shared" si="66"/>
        <v>0</v>
      </c>
      <c r="AR113" s="281">
        <f t="shared" si="67"/>
        <v>0</v>
      </c>
      <c r="AS113" s="205">
        <f t="shared" si="68"/>
        <v>0</v>
      </c>
      <c r="AT113" s="281">
        <f t="shared" si="70"/>
        <v>0</v>
      </c>
      <c r="AU113" s="281">
        <f t="shared" si="69"/>
        <v>0</v>
      </c>
      <c r="AV113" s="281"/>
      <c r="AW113" s="281"/>
      <c r="AX113" s="281"/>
      <c r="AY113" s="281"/>
      <c r="AZ113" s="281"/>
      <c r="BA113" s="281"/>
      <c r="BB113" s="281"/>
      <c r="BC113" s="281"/>
      <c r="BD113" s="281"/>
      <c r="BE113" s="281"/>
      <c r="BF113" s="281"/>
      <c r="BG113" s="281"/>
      <c r="BH113" s="74"/>
      <c r="BI113" s="74"/>
      <c r="BJ113" s="74"/>
      <c r="BK113" s="74"/>
      <c r="BL113" s="74"/>
      <c r="BM113" s="74"/>
      <c r="BN113" s="74"/>
      <c r="BO113" s="74"/>
    </row>
    <row r="114" spans="2:67" s="18" customFormat="1" ht="16.5" hidden="1" thickBot="1">
      <c r="C114" s="19"/>
      <c r="D114" s="143"/>
      <c r="E114" s="143"/>
      <c r="F114" s="101"/>
      <c r="G114" s="20">
        <f t="shared" ref="G114:G121" si="96">G113</f>
        <v>3</v>
      </c>
      <c r="H114" s="20">
        <f t="shared" si="92"/>
        <v>3</v>
      </c>
      <c r="I114" s="20">
        <f t="shared" si="92"/>
        <v>3</v>
      </c>
      <c r="J114" s="20">
        <f t="shared" si="92"/>
        <v>3</v>
      </c>
      <c r="K114" s="20">
        <f t="shared" si="92"/>
        <v>3</v>
      </c>
      <c r="L114" s="20">
        <f t="shared" si="92"/>
        <v>3</v>
      </c>
      <c r="M114" s="20">
        <f t="shared" si="92"/>
        <v>2</v>
      </c>
      <c r="N114" s="20">
        <f t="shared" si="93"/>
        <v>2</v>
      </c>
      <c r="O114" s="20">
        <f t="shared" si="93"/>
        <v>2</v>
      </c>
      <c r="P114" s="20">
        <f t="shared" si="93"/>
        <v>1</v>
      </c>
      <c r="Q114" s="20">
        <f t="shared" si="93"/>
        <v>1</v>
      </c>
      <c r="R114" s="20">
        <f t="shared" si="93"/>
        <v>1</v>
      </c>
      <c r="S114" s="25"/>
      <c r="T114" s="20"/>
      <c r="U114" s="20"/>
      <c r="V114" s="20"/>
      <c r="W114" s="20"/>
      <c r="X114" s="20"/>
      <c r="Y114" s="20"/>
      <c r="Z114" s="67">
        <f t="shared" si="94"/>
        <v>7</v>
      </c>
      <c r="AA114" s="11"/>
      <c r="AB114" s="1">
        <f t="shared" si="95"/>
        <v>20</v>
      </c>
      <c r="AC114" s="24"/>
      <c r="AD114" s="69">
        <f t="shared" si="55"/>
        <v>38</v>
      </c>
      <c r="AE114" s="284"/>
      <c r="AF114" s="284">
        <f t="shared" si="76"/>
        <v>1</v>
      </c>
      <c r="AG114" s="281"/>
      <c r="AH114" s="68"/>
      <c r="AI114" s="68"/>
      <c r="AJ114" s="68"/>
      <c r="AK114" s="68"/>
      <c r="AL114" s="68"/>
      <c r="AM114" s="284"/>
      <c r="AN114" s="284"/>
      <c r="AO114" s="284"/>
      <c r="AP114" s="281"/>
      <c r="AQ114" s="281">
        <f t="shared" si="66"/>
        <v>0</v>
      </c>
      <c r="AR114" s="281">
        <f t="shared" si="67"/>
        <v>0</v>
      </c>
      <c r="AS114" s="205">
        <f t="shared" si="68"/>
        <v>0</v>
      </c>
      <c r="AT114" s="281">
        <f t="shared" si="70"/>
        <v>0</v>
      </c>
      <c r="AU114" s="281">
        <f t="shared" si="69"/>
        <v>0</v>
      </c>
      <c r="AV114" s="281"/>
      <c r="AW114" s="281"/>
      <c r="AX114" s="281"/>
      <c r="AY114" s="281"/>
      <c r="AZ114" s="281"/>
      <c r="BA114" s="281"/>
      <c r="BB114" s="281"/>
      <c r="BC114" s="281"/>
      <c r="BD114" s="281"/>
      <c r="BE114" s="281"/>
      <c r="BF114" s="281"/>
      <c r="BG114" s="281"/>
      <c r="BH114" s="74"/>
      <c r="BI114" s="74"/>
      <c r="BJ114" s="74"/>
      <c r="BK114" s="74"/>
      <c r="BL114" s="74"/>
      <c r="BM114" s="74"/>
      <c r="BN114" s="74"/>
      <c r="BO114" s="74"/>
    </row>
    <row r="115" spans="2:67" s="18" customFormat="1" ht="16.5" hidden="1" thickBot="1">
      <c r="C115" s="19"/>
      <c r="D115" s="143"/>
      <c r="E115" s="143"/>
      <c r="F115" s="101"/>
      <c r="G115" s="20">
        <f t="shared" si="96"/>
        <v>3</v>
      </c>
      <c r="H115" s="20">
        <f t="shared" si="92"/>
        <v>3</v>
      </c>
      <c r="I115" s="20">
        <f t="shared" si="92"/>
        <v>3</v>
      </c>
      <c r="J115" s="20">
        <f t="shared" si="92"/>
        <v>3</v>
      </c>
      <c r="K115" s="20">
        <f t="shared" si="92"/>
        <v>3</v>
      </c>
      <c r="L115" s="20">
        <f t="shared" si="92"/>
        <v>3</v>
      </c>
      <c r="M115" s="20">
        <f t="shared" si="92"/>
        <v>2</v>
      </c>
      <c r="N115" s="20">
        <f t="shared" si="93"/>
        <v>2</v>
      </c>
      <c r="O115" s="20">
        <f t="shared" si="93"/>
        <v>2</v>
      </c>
      <c r="P115" s="20">
        <f t="shared" si="93"/>
        <v>1</v>
      </c>
      <c r="Q115" s="20">
        <f t="shared" si="93"/>
        <v>1</v>
      </c>
      <c r="R115" s="20">
        <f t="shared" si="93"/>
        <v>1</v>
      </c>
      <c r="S115" s="25"/>
      <c r="T115" s="20"/>
      <c r="U115" s="20"/>
      <c r="V115" s="20"/>
      <c r="W115" s="20"/>
      <c r="X115" s="20"/>
      <c r="Y115" s="20"/>
      <c r="Z115" s="67">
        <f t="shared" si="94"/>
        <v>7</v>
      </c>
      <c r="AA115" s="11"/>
      <c r="AB115" s="1">
        <f t="shared" si="95"/>
        <v>20</v>
      </c>
      <c r="AC115" s="24"/>
      <c r="AD115" s="69">
        <f t="shared" si="55"/>
        <v>38</v>
      </c>
      <c r="AE115" s="284"/>
      <c r="AF115" s="284">
        <f t="shared" si="76"/>
        <v>1</v>
      </c>
      <c r="AG115" s="281"/>
      <c r="AH115" s="68"/>
      <c r="AI115" s="68"/>
      <c r="AJ115" s="68"/>
      <c r="AK115" s="68"/>
      <c r="AL115" s="68"/>
      <c r="AM115" s="284"/>
      <c r="AN115" s="284"/>
      <c r="AO115" s="284"/>
      <c r="AP115" s="281"/>
      <c r="AQ115" s="281">
        <f t="shared" si="66"/>
        <v>0</v>
      </c>
      <c r="AR115" s="281">
        <f t="shared" si="67"/>
        <v>0</v>
      </c>
      <c r="AS115" s="205">
        <f t="shared" si="68"/>
        <v>0</v>
      </c>
      <c r="AT115" s="281">
        <f t="shared" si="70"/>
        <v>0</v>
      </c>
      <c r="AU115" s="281">
        <f t="shared" si="69"/>
        <v>0</v>
      </c>
      <c r="AV115" s="281"/>
      <c r="AW115" s="281"/>
      <c r="AX115" s="281"/>
      <c r="AY115" s="281"/>
      <c r="AZ115" s="281"/>
      <c r="BA115" s="281"/>
      <c r="BB115" s="281"/>
      <c r="BC115" s="281"/>
      <c r="BD115" s="281"/>
      <c r="BE115" s="281"/>
      <c r="BF115" s="281"/>
      <c r="BG115" s="281"/>
      <c r="BH115" s="74"/>
      <c r="BI115" s="74"/>
      <c r="BJ115" s="74"/>
      <c r="BK115" s="74"/>
      <c r="BL115" s="74"/>
      <c r="BM115" s="74"/>
      <c r="BN115" s="74"/>
      <c r="BO115" s="74"/>
    </row>
    <row r="116" spans="2:67" s="18" customFormat="1" ht="16.5" hidden="1" thickBot="1">
      <c r="C116" s="19"/>
      <c r="D116" s="143"/>
      <c r="E116" s="143"/>
      <c r="F116" s="101"/>
      <c r="G116" s="20">
        <f t="shared" si="96"/>
        <v>3</v>
      </c>
      <c r="H116" s="20">
        <f t="shared" si="92"/>
        <v>3</v>
      </c>
      <c r="I116" s="20">
        <f t="shared" si="92"/>
        <v>3</v>
      </c>
      <c r="J116" s="20">
        <f t="shared" si="92"/>
        <v>3</v>
      </c>
      <c r="K116" s="20">
        <f t="shared" si="92"/>
        <v>3</v>
      </c>
      <c r="L116" s="20">
        <f t="shared" si="92"/>
        <v>3</v>
      </c>
      <c r="M116" s="20">
        <f t="shared" si="92"/>
        <v>2</v>
      </c>
      <c r="N116" s="20">
        <f t="shared" si="93"/>
        <v>2</v>
      </c>
      <c r="O116" s="20">
        <f t="shared" si="93"/>
        <v>2</v>
      </c>
      <c r="P116" s="20">
        <f t="shared" si="93"/>
        <v>1</v>
      </c>
      <c r="Q116" s="20">
        <f t="shared" si="93"/>
        <v>1</v>
      </c>
      <c r="R116" s="20">
        <f t="shared" si="93"/>
        <v>1</v>
      </c>
      <c r="S116" s="25"/>
      <c r="T116" s="20"/>
      <c r="U116" s="20"/>
      <c r="V116" s="20"/>
      <c r="W116" s="20"/>
      <c r="X116" s="20"/>
      <c r="Y116" s="20"/>
      <c r="Z116" s="67">
        <f t="shared" si="94"/>
        <v>7</v>
      </c>
      <c r="AA116" s="11"/>
      <c r="AB116" s="1">
        <f t="shared" si="95"/>
        <v>20</v>
      </c>
      <c r="AC116" s="24"/>
      <c r="AD116" s="69">
        <f t="shared" si="55"/>
        <v>38</v>
      </c>
      <c r="AE116" s="284"/>
      <c r="AF116" s="284">
        <f t="shared" si="76"/>
        <v>1</v>
      </c>
      <c r="AG116" s="281"/>
      <c r="AH116" s="68"/>
      <c r="AI116" s="68"/>
      <c r="AJ116" s="68"/>
      <c r="AK116" s="68"/>
      <c r="AL116" s="68"/>
      <c r="AM116" s="284"/>
      <c r="AN116" s="284"/>
      <c r="AO116" s="284"/>
      <c r="AP116" s="281"/>
      <c r="AQ116" s="281">
        <f t="shared" si="66"/>
        <v>0</v>
      </c>
      <c r="AR116" s="281">
        <f t="shared" si="67"/>
        <v>0</v>
      </c>
      <c r="AS116" s="205">
        <f t="shared" si="68"/>
        <v>0</v>
      </c>
      <c r="AT116" s="281">
        <f t="shared" si="70"/>
        <v>0</v>
      </c>
      <c r="AU116" s="281">
        <f t="shared" si="69"/>
        <v>0</v>
      </c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281"/>
      <c r="BH116" s="74"/>
      <c r="BI116" s="74"/>
      <c r="BJ116" s="74"/>
      <c r="BK116" s="74"/>
      <c r="BL116" s="74"/>
      <c r="BM116" s="74"/>
      <c r="BN116" s="74"/>
      <c r="BO116" s="74"/>
    </row>
    <row r="117" spans="2:67" s="18" customFormat="1" ht="16.5" hidden="1" thickBot="1">
      <c r="C117" s="19"/>
      <c r="D117" s="143"/>
      <c r="E117" s="143"/>
      <c r="F117" s="101"/>
      <c r="G117" s="20">
        <f t="shared" si="96"/>
        <v>3</v>
      </c>
      <c r="H117" s="20">
        <f t="shared" si="92"/>
        <v>3</v>
      </c>
      <c r="I117" s="20">
        <f t="shared" si="92"/>
        <v>3</v>
      </c>
      <c r="J117" s="20">
        <f t="shared" si="92"/>
        <v>3</v>
      </c>
      <c r="K117" s="20">
        <f t="shared" si="92"/>
        <v>3</v>
      </c>
      <c r="L117" s="20">
        <f t="shared" si="92"/>
        <v>3</v>
      </c>
      <c r="M117" s="20">
        <f t="shared" si="92"/>
        <v>2</v>
      </c>
      <c r="N117" s="20">
        <f t="shared" si="93"/>
        <v>2</v>
      </c>
      <c r="O117" s="20">
        <f t="shared" si="93"/>
        <v>2</v>
      </c>
      <c r="P117" s="20">
        <f t="shared" si="93"/>
        <v>1</v>
      </c>
      <c r="Q117" s="20">
        <f t="shared" si="93"/>
        <v>1</v>
      </c>
      <c r="R117" s="20">
        <f t="shared" si="93"/>
        <v>1</v>
      </c>
      <c r="S117" s="25"/>
      <c r="T117" s="20"/>
      <c r="U117" s="20"/>
      <c r="V117" s="20"/>
      <c r="W117" s="20"/>
      <c r="X117" s="20"/>
      <c r="Y117" s="20"/>
      <c r="Z117" s="67">
        <f t="shared" si="94"/>
        <v>7</v>
      </c>
      <c r="AA117" s="11"/>
      <c r="AB117" s="1">
        <f t="shared" si="95"/>
        <v>20</v>
      </c>
      <c r="AC117" s="24"/>
      <c r="AD117" s="69">
        <f t="shared" si="55"/>
        <v>38</v>
      </c>
      <c r="AE117" s="284"/>
      <c r="AF117" s="284">
        <f t="shared" si="76"/>
        <v>1</v>
      </c>
      <c r="AG117" s="281"/>
      <c r="AH117" s="68"/>
      <c r="AI117" s="68"/>
      <c r="AJ117" s="68"/>
      <c r="AK117" s="68"/>
      <c r="AL117" s="68"/>
      <c r="AM117" s="284"/>
      <c r="AN117" s="284"/>
      <c r="AO117" s="284"/>
      <c r="AP117" s="281"/>
      <c r="AQ117" s="281">
        <f t="shared" si="66"/>
        <v>0</v>
      </c>
      <c r="AR117" s="281">
        <f t="shared" si="67"/>
        <v>0</v>
      </c>
      <c r="AS117" s="205">
        <f t="shared" si="68"/>
        <v>0</v>
      </c>
      <c r="AT117" s="281">
        <f t="shared" si="70"/>
        <v>0</v>
      </c>
      <c r="AU117" s="281">
        <f t="shared" si="69"/>
        <v>0</v>
      </c>
      <c r="AV117" s="281"/>
      <c r="AW117" s="281"/>
      <c r="AX117" s="281"/>
      <c r="AY117" s="281"/>
      <c r="AZ117" s="281"/>
      <c r="BA117" s="281"/>
      <c r="BB117" s="281"/>
      <c r="BC117" s="281"/>
      <c r="BD117" s="281"/>
      <c r="BE117" s="281"/>
      <c r="BF117" s="281"/>
      <c r="BG117" s="281"/>
      <c r="BH117" s="74"/>
      <c r="BI117" s="74"/>
      <c r="BJ117" s="74"/>
      <c r="BK117" s="74"/>
      <c r="BL117" s="74"/>
      <c r="BM117" s="74"/>
      <c r="BN117" s="74"/>
      <c r="BO117" s="74"/>
    </row>
    <row r="118" spans="2:67" s="18" customFormat="1" ht="16.5" hidden="1" thickBot="1">
      <c r="C118" s="19"/>
      <c r="D118" s="143"/>
      <c r="E118" s="143"/>
      <c r="F118" s="101"/>
      <c r="G118" s="20">
        <f t="shared" si="96"/>
        <v>3</v>
      </c>
      <c r="H118" s="20">
        <f t="shared" si="92"/>
        <v>3</v>
      </c>
      <c r="I118" s="20">
        <f t="shared" si="92"/>
        <v>3</v>
      </c>
      <c r="J118" s="20">
        <f t="shared" si="92"/>
        <v>3</v>
      </c>
      <c r="K118" s="20">
        <f t="shared" si="92"/>
        <v>3</v>
      </c>
      <c r="L118" s="20">
        <f t="shared" si="92"/>
        <v>3</v>
      </c>
      <c r="M118" s="20">
        <f t="shared" si="92"/>
        <v>2</v>
      </c>
      <c r="N118" s="20">
        <f t="shared" si="93"/>
        <v>2</v>
      </c>
      <c r="O118" s="20">
        <f t="shared" si="93"/>
        <v>2</v>
      </c>
      <c r="P118" s="20">
        <f t="shared" si="93"/>
        <v>1</v>
      </c>
      <c r="Q118" s="20">
        <f t="shared" si="93"/>
        <v>1</v>
      </c>
      <c r="R118" s="20">
        <f t="shared" si="93"/>
        <v>1</v>
      </c>
      <c r="S118" s="25"/>
      <c r="T118" s="20"/>
      <c r="U118" s="20"/>
      <c r="V118" s="20"/>
      <c r="W118" s="20"/>
      <c r="X118" s="20"/>
      <c r="Y118" s="20"/>
      <c r="Z118" s="67">
        <f t="shared" si="94"/>
        <v>7</v>
      </c>
      <c r="AA118" s="11"/>
      <c r="AB118" s="1">
        <f t="shared" si="95"/>
        <v>20</v>
      </c>
      <c r="AC118" s="24"/>
      <c r="AD118" s="69">
        <f t="shared" si="55"/>
        <v>38</v>
      </c>
      <c r="AE118" s="284"/>
      <c r="AF118" s="284">
        <f t="shared" si="76"/>
        <v>1</v>
      </c>
      <c r="AG118" s="281"/>
      <c r="AH118" s="68"/>
      <c r="AI118" s="68"/>
      <c r="AJ118" s="68"/>
      <c r="AK118" s="68"/>
      <c r="AL118" s="68"/>
      <c r="AM118" s="284"/>
      <c r="AN118" s="284"/>
      <c r="AO118" s="284"/>
      <c r="AP118" s="281"/>
      <c r="AQ118" s="281">
        <f t="shared" si="66"/>
        <v>0</v>
      </c>
      <c r="AR118" s="281">
        <f t="shared" si="67"/>
        <v>0</v>
      </c>
      <c r="AS118" s="205">
        <f t="shared" si="68"/>
        <v>0</v>
      </c>
      <c r="AT118" s="281">
        <f t="shared" si="70"/>
        <v>0</v>
      </c>
      <c r="AU118" s="281">
        <f t="shared" si="69"/>
        <v>0</v>
      </c>
      <c r="AV118" s="281"/>
      <c r="AW118" s="281"/>
      <c r="AX118" s="281"/>
      <c r="AY118" s="281"/>
      <c r="AZ118" s="281"/>
      <c r="BA118" s="281"/>
      <c r="BB118" s="281"/>
      <c r="BC118" s="281"/>
      <c r="BD118" s="281"/>
      <c r="BE118" s="281"/>
      <c r="BF118" s="281"/>
      <c r="BG118" s="281"/>
      <c r="BH118" s="74"/>
      <c r="BI118" s="74"/>
      <c r="BJ118" s="74"/>
      <c r="BK118" s="74"/>
      <c r="BL118" s="74"/>
      <c r="BM118" s="74"/>
      <c r="BN118" s="74"/>
      <c r="BO118" s="74"/>
    </row>
    <row r="119" spans="2:67" s="18" customFormat="1" ht="16.5" hidden="1" thickBot="1">
      <c r="C119" s="19"/>
      <c r="D119" s="143"/>
      <c r="E119" s="143"/>
      <c r="F119" s="101"/>
      <c r="G119" s="20">
        <f t="shared" si="96"/>
        <v>3</v>
      </c>
      <c r="H119" s="20">
        <f t="shared" si="92"/>
        <v>3</v>
      </c>
      <c r="I119" s="20">
        <f t="shared" si="92"/>
        <v>3</v>
      </c>
      <c r="J119" s="20">
        <f t="shared" si="92"/>
        <v>3</v>
      </c>
      <c r="K119" s="20">
        <f t="shared" si="92"/>
        <v>3</v>
      </c>
      <c r="L119" s="20">
        <f t="shared" si="92"/>
        <v>3</v>
      </c>
      <c r="M119" s="20">
        <f t="shared" si="92"/>
        <v>2</v>
      </c>
      <c r="N119" s="20">
        <f t="shared" si="93"/>
        <v>2</v>
      </c>
      <c r="O119" s="20">
        <f t="shared" si="93"/>
        <v>2</v>
      </c>
      <c r="P119" s="20">
        <f t="shared" si="93"/>
        <v>1</v>
      </c>
      <c r="Q119" s="20">
        <f t="shared" si="93"/>
        <v>1</v>
      </c>
      <c r="R119" s="20">
        <f t="shared" si="93"/>
        <v>1</v>
      </c>
      <c r="S119" s="25"/>
      <c r="T119" s="20"/>
      <c r="U119" s="20"/>
      <c r="V119" s="20"/>
      <c r="W119" s="20"/>
      <c r="X119" s="20"/>
      <c r="Y119" s="20"/>
      <c r="Z119" s="67">
        <f t="shared" si="94"/>
        <v>7</v>
      </c>
      <c r="AA119" s="11"/>
      <c r="AB119" s="1">
        <f t="shared" si="95"/>
        <v>20</v>
      </c>
      <c r="AC119" s="24"/>
      <c r="AD119" s="69">
        <f t="shared" si="55"/>
        <v>38</v>
      </c>
      <c r="AE119" s="284"/>
      <c r="AF119" s="284">
        <f t="shared" si="76"/>
        <v>1</v>
      </c>
      <c r="AG119" s="281"/>
      <c r="AH119" s="68"/>
      <c r="AI119" s="68"/>
      <c r="AJ119" s="68"/>
      <c r="AK119" s="68"/>
      <c r="AL119" s="68"/>
      <c r="AM119" s="284"/>
      <c r="AN119" s="284"/>
      <c r="AO119" s="284"/>
      <c r="AP119" s="281"/>
      <c r="AQ119" s="281">
        <f t="shared" si="66"/>
        <v>0</v>
      </c>
      <c r="AR119" s="281">
        <f t="shared" si="67"/>
        <v>0</v>
      </c>
      <c r="AS119" s="205">
        <f t="shared" si="68"/>
        <v>0</v>
      </c>
      <c r="AT119" s="281">
        <f t="shared" si="70"/>
        <v>0</v>
      </c>
      <c r="AU119" s="281">
        <f t="shared" si="69"/>
        <v>0</v>
      </c>
      <c r="AV119" s="281"/>
      <c r="AW119" s="281"/>
      <c r="AX119" s="281"/>
      <c r="AY119" s="281"/>
      <c r="AZ119" s="281"/>
      <c r="BA119" s="281"/>
      <c r="BB119" s="281"/>
      <c r="BC119" s="281"/>
      <c r="BD119" s="281"/>
      <c r="BE119" s="281"/>
      <c r="BF119" s="281"/>
      <c r="BG119" s="281"/>
      <c r="BH119" s="74"/>
      <c r="BI119" s="74"/>
      <c r="BJ119" s="74"/>
      <c r="BK119" s="74"/>
      <c r="BL119" s="74"/>
      <c r="BM119" s="74"/>
      <c r="BN119" s="74"/>
      <c r="BO119" s="74"/>
    </row>
    <row r="120" spans="2:67" s="18" customFormat="1" ht="16.5" hidden="1" thickBot="1">
      <c r="C120" s="19"/>
      <c r="D120" s="143"/>
      <c r="E120" s="143"/>
      <c r="F120" s="101"/>
      <c r="G120" s="20">
        <f t="shared" si="96"/>
        <v>3</v>
      </c>
      <c r="H120" s="20">
        <f t="shared" si="92"/>
        <v>3</v>
      </c>
      <c r="I120" s="20">
        <f t="shared" si="92"/>
        <v>3</v>
      </c>
      <c r="J120" s="20">
        <f t="shared" si="92"/>
        <v>3</v>
      </c>
      <c r="K120" s="20">
        <f t="shared" si="92"/>
        <v>3</v>
      </c>
      <c r="L120" s="20">
        <f t="shared" si="92"/>
        <v>3</v>
      </c>
      <c r="M120" s="20">
        <f t="shared" si="92"/>
        <v>2</v>
      </c>
      <c r="N120" s="20">
        <f t="shared" si="93"/>
        <v>2</v>
      </c>
      <c r="O120" s="20">
        <f t="shared" si="93"/>
        <v>2</v>
      </c>
      <c r="P120" s="20">
        <f t="shared" si="93"/>
        <v>1</v>
      </c>
      <c r="Q120" s="20">
        <f t="shared" si="93"/>
        <v>1</v>
      </c>
      <c r="R120" s="20">
        <f t="shared" si="93"/>
        <v>1</v>
      </c>
      <c r="S120" s="25"/>
      <c r="T120" s="20"/>
      <c r="U120" s="20"/>
      <c r="V120" s="20"/>
      <c r="W120" s="20"/>
      <c r="X120" s="20"/>
      <c r="Y120" s="20"/>
      <c r="Z120" s="67">
        <f t="shared" si="94"/>
        <v>7</v>
      </c>
      <c r="AA120" s="11"/>
      <c r="AB120" s="1">
        <f t="shared" si="95"/>
        <v>20</v>
      </c>
      <c r="AC120" s="24"/>
      <c r="AD120" s="69">
        <f t="shared" si="55"/>
        <v>38</v>
      </c>
      <c r="AE120" s="284"/>
      <c r="AF120" s="284">
        <f t="shared" si="76"/>
        <v>1</v>
      </c>
      <c r="AG120" s="281"/>
      <c r="AH120" s="68"/>
      <c r="AI120" s="68"/>
      <c r="AJ120" s="68"/>
      <c r="AK120" s="68"/>
      <c r="AL120" s="68"/>
      <c r="AM120" s="284"/>
      <c r="AN120" s="284"/>
      <c r="AO120" s="284"/>
      <c r="AP120" s="281"/>
      <c r="AQ120" s="281">
        <f t="shared" si="66"/>
        <v>0</v>
      </c>
      <c r="AR120" s="281">
        <f t="shared" si="67"/>
        <v>0</v>
      </c>
      <c r="AS120" s="205">
        <f t="shared" si="68"/>
        <v>0</v>
      </c>
      <c r="AT120" s="281">
        <f t="shared" si="70"/>
        <v>0</v>
      </c>
      <c r="AU120" s="281">
        <f t="shared" si="69"/>
        <v>0</v>
      </c>
      <c r="AV120" s="281"/>
      <c r="AW120" s="281"/>
      <c r="AX120" s="281"/>
      <c r="AY120" s="281"/>
      <c r="AZ120" s="281"/>
      <c r="BA120" s="281"/>
      <c r="BB120" s="281"/>
      <c r="BC120" s="281"/>
      <c r="BD120" s="281"/>
      <c r="BE120" s="281"/>
      <c r="BF120" s="281"/>
      <c r="BG120" s="281"/>
      <c r="BH120" s="74"/>
      <c r="BI120" s="74"/>
      <c r="BJ120" s="74"/>
      <c r="BK120" s="74"/>
      <c r="BL120" s="74"/>
      <c r="BM120" s="74"/>
      <c r="BN120" s="74"/>
      <c r="BO120" s="74"/>
    </row>
    <row r="121" spans="2:67" s="18" customFormat="1" ht="16.5" hidden="1" thickBot="1">
      <c r="C121" s="19"/>
      <c r="D121" s="143"/>
      <c r="E121" s="143"/>
      <c r="F121" s="101"/>
      <c r="G121" s="20">
        <f t="shared" si="96"/>
        <v>3</v>
      </c>
      <c r="H121" s="20">
        <f t="shared" si="92"/>
        <v>3</v>
      </c>
      <c r="I121" s="20">
        <f t="shared" si="92"/>
        <v>3</v>
      </c>
      <c r="J121" s="20">
        <f t="shared" si="92"/>
        <v>3</v>
      </c>
      <c r="K121" s="20">
        <f t="shared" si="92"/>
        <v>3</v>
      </c>
      <c r="L121" s="20">
        <f t="shared" si="92"/>
        <v>3</v>
      </c>
      <c r="M121" s="20">
        <f t="shared" si="92"/>
        <v>2</v>
      </c>
      <c r="N121" s="20">
        <f t="shared" si="93"/>
        <v>2</v>
      </c>
      <c r="O121" s="20">
        <f t="shared" si="93"/>
        <v>2</v>
      </c>
      <c r="P121" s="20">
        <f t="shared" si="93"/>
        <v>1</v>
      </c>
      <c r="Q121" s="20">
        <f t="shared" si="93"/>
        <v>1</v>
      </c>
      <c r="R121" s="20">
        <f t="shared" si="93"/>
        <v>1</v>
      </c>
      <c r="S121" s="25"/>
      <c r="T121" s="20"/>
      <c r="U121" s="20"/>
      <c r="V121" s="20"/>
      <c r="W121" s="20"/>
      <c r="X121" s="20"/>
      <c r="Y121" s="20"/>
      <c r="Z121" s="67">
        <f t="shared" si="94"/>
        <v>7</v>
      </c>
      <c r="AA121" s="11"/>
      <c r="AB121" s="1">
        <f t="shared" si="95"/>
        <v>20</v>
      </c>
      <c r="AC121" s="24"/>
      <c r="AD121" s="69">
        <f t="shared" si="55"/>
        <v>38</v>
      </c>
      <c r="AE121" s="284"/>
      <c r="AF121" s="284">
        <f t="shared" si="76"/>
        <v>1</v>
      </c>
      <c r="AG121" s="281"/>
      <c r="AH121" s="68"/>
      <c r="AI121" s="68"/>
      <c r="AJ121" s="68"/>
      <c r="AK121" s="68"/>
      <c r="AL121" s="68"/>
      <c r="AM121" s="284"/>
      <c r="AN121" s="284"/>
      <c r="AO121" s="284"/>
      <c r="AP121" s="281"/>
      <c r="AQ121" s="281">
        <f t="shared" si="66"/>
        <v>0</v>
      </c>
      <c r="AR121" s="281">
        <f t="shared" si="67"/>
        <v>0</v>
      </c>
      <c r="AS121" s="205">
        <f t="shared" si="68"/>
        <v>0</v>
      </c>
      <c r="AT121" s="281">
        <f t="shared" si="70"/>
        <v>0</v>
      </c>
      <c r="AU121" s="281">
        <f t="shared" si="69"/>
        <v>0</v>
      </c>
      <c r="AV121" s="281"/>
      <c r="AW121" s="281"/>
      <c r="AX121" s="281"/>
      <c r="AY121" s="281"/>
      <c r="AZ121" s="281"/>
      <c r="BA121" s="281"/>
      <c r="BB121" s="281"/>
      <c r="BC121" s="281"/>
      <c r="BD121" s="281"/>
      <c r="BE121" s="281"/>
      <c r="BF121" s="281"/>
      <c r="BG121" s="281"/>
      <c r="BH121" s="74"/>
      <c r="BI121" s="74"/>
      <c r="BJ121" s="74"/>
      <c r="BK121" s="74"/>
      <c r="BL121" s="74"/>
      <c r="BM121" s="74"/>
      <c r="BN121" s="74"/>
      <c r="BO121" s="74"/>
    </row>
    <row r="122" spans="2:67" s="18" customFormat="1" ht="16.5" hidden="1" thickBot="1">
      <c r="C122" s="19"/>
      <c r="D122" s="143"/>
      <c r="E122" s="143"/>
      <c r="F122" s="101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5"/>
      <c r="T122" s="20"/>
      <c r="U122" s="20"/>
      <c r="V122" s="20"/>
      <c r="W122" s="20"/>
      <c r="X122" s="20"/>
      <c r="Y122" s="20"/>
      <c r="Z122" s="260">
        <f>SUM(Z101:Z110)</f>
        <v>9</v>
      </c>
      <c r="AA122" s="11"/>
      <c r="AB122" s="1" t="e">
        <f>#REF!</f>
        <v>#REF!</v>
      </c>
      <c r="AC122" s="24"/>
      <c r="AD122" s="69"/>
      <c r="AE122" s="284"/>
      <c r="AF122" s="284"/>
      <c r="AG122" s="281"/>
      <c r="AH122" s="68"/>
      <c r="AI122" s="68"/>
      <c r="AJ122" s="68"/>
      <c r="AK122" s="68"/>
      <c r="AL122" s="68"/>
      <c r="AM122" s="284"/>
      <c r="AN122" s="284"/>
      <c r="AO122" s="284"/>
      <c r="AP122" s="281"/>
      <c r="AQ122" s="281">
        <f t="shared" si="66"/>
        <v>0</v>
      </c>
      <c r="AR122" s="281">
        <f t="shared" si="67"/>
        <v>0</v>
      </c>
      <c r="AS122" s="205">
        <f t="shared" si="68"/>
        <v>0</v>
      </c>
      <c r="AT122" s="281">
        <f t="shared" si="70"/>
        <v>0</v>
      </c>
      <c r="AU122" s="281">
        <f t="shared" si="69"/>
        <v>0</v>
      </c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1"/>
      <c r="BH122" s="74"/>
      <c r="BI122" s="74"/>
      <c r="BJ122" s="74"/>
      <c r="BK122" s="74"/>
      <c r="BL122" s="74"/>
      <c r="BM122" s="74"/>
      <c r="BN122" s="74"/>
      <c r="BO122" s="74"/>
    </row>
    <row r="123" spans="2:67" s="63" customFormat="1" ht="16.5" hidden="1" thickBot="1">
      <c r="C123" s="64"/>
      <c r="D123" s="135" t="s">
        <v>52</v>
      </c>
      <c r="E123" s="136" t="s">
        <v>133</v>
      </c>
      <c r="F123" s="137" t="s">
        <v>53</v>
      </c>
      <c r="G123" s="37" t="s">
        <v>44</v>
      </c>
      <c r="H123" s="38" t="s">
        <v>45</v>
      </c>
      <c r="I123" s="92" t="s">
        <v>46</v>
      </c>
      <c r="J123" s="94" t="s">
        <v>47</v>
      </c>
      <c r="K123" s="95" t="s">
        <v>49</v>
      </c>
      <c r="L123" s="88" t="s">
        <v>48</v>
      </c>
      <c r="M123" s="238" t="s">
        <v>50</v>
      </c>
      <c r="N123" s="100" t="s">
        <v>7</v>
      </c>
      <c r="O123" s="89" t="s">
        <v>8</v>
      </c>
      <c r="P123" s="239" t="s">
        <v>9</v>
      </c>
      <c r="Q123" s="240" t="s">
        <v>51</v>
      </c>
      <c r="R123" s="241" t="s">
        <v>10</v>
      </c>
      <c r="S123" s="860" t="s">
        <v>31</v>
      </c>
      <c r="T123" s="862" t="s">
        <v>54</v>
      </c>
      <c r="U123" s="862" t="s">
        <v>51</v>
      </c>
      <c r="V123" s="862" t="s">
        <v>55</v>
      </c>
      <c r="W123" s="862" t="s">
        <v>58</v>
      </c>
      <c r="X123" s="862" t="s">
        <v>74</v>
      </c>
      <c r="Y123" s="866" t="s">
        <v>75</v>
      </c>
      <c r="Z123" s="785" t="s">
        <v>90</v>
      </c>
      <c r="AA123" s="869" t="s">
        <v>91</v>
      </c>
      <c r="AB123" s="871" t="s">
        <v>84</v>
      </c>
      <c r="AC123" s="794" t="s">
        <v>92</v>
      </c>
      <c r="AD123" s="69"/>
      <c r="AE123" s="257"/>
      <c r="AF123" s="284"/>
      <c r="AG123" s="261"/>
      <c r="AH123" s="877" t="s">
        <v>82</v>
      </c>
      <c r="AI123" s="878"/>
      <c r="AJ123" s="878"/>
      <c r="AK123" s="878"/>
      <c r="AL123" s="878"/>
      <c r="AM123" s="878"/>
      <c r="AN123" s="878"/>
      <c r="AO123" s="878"/>
      <c r="AP123" s="281"/>
      <c r="AQ123" s="281">
        <f t="shared" si="66"/>
        <v>0</v>
      </c>
      <c r="AR123" s="281">
        <f t="shared" si="67"/>
        <v>0</v>
      </c>
      <c r="AS123" s="205">
        <f t="shared" si="68"/>
        <v>0</v>
      </c>
      <c r="AT123" s="281">
        <f t="shared" si="70"/>
        <v>0</v>
      </c>
      <c r="AU123" s="281">
        <f t="shared" si="69"/>
        <v>0</v>
      </c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81"/>
      <c r="BF123" s="281"/>
      <c r="BG123" s="281"/>
      <c r="BH123" s="76"/>
      <c r="BI123" s="76"/>
      <c r="BJ123" s="76"/>
      <c r="BK123" s="76"/>
      <c r="BL123" s="76"/>
      <c r="BM123" s="76"/>
      <c r="BN123" s="76"/>
      <c r="BO123" s="76"/>
    </row>
    <row r="124" spans="2:67" ht="16.5" hidden="1" thickBot="1">
      <c r="B124" s="46"/>
      <c r="C124" s="4" t="s">
        <v>120</v>
      </c>
      <c r="D124" s="129" t="s">
        <v>22</v>
      </c>
      <c r="E124" s="129" t="s">
        <v>23</v>
      </c>
      <c r="F124" s="129" t="s">
        <v>12</v>
      </c>
      <c r="G124" s="58" t="s">
        <v>13</v>
      </c>
      <c r="H124" s="112" t="s">
        <v>14</v>
      </c>
      <c r="I124" s="113" t="s">
        <v>15</v>
      </c>
      <c r="J124" s="114" t="s">
        <v>16</v>
      </c>
      <c r="K124" s="115" t="s">
        <v>18</v>
      </c>
      <c r="L124" s="113" t="s">
        <v>17</v>
      </c>
      <c r="M124" s="117" t="s">
        <v>19</v>
      </c>
      <c r="N124" s="116" t="s">
        <v>20</v>
      </c>
      <c r="O124" s="60" t="s">
        <v>21</v>
      </c>
      <c r="P124" s="242" t="s">
        <v>26</v>
      </c>
      <c r="Q124" s="111" t="s">
        <v>28</v>
      </c>
      <c r="R124" s="111" t="s">
        <v>86</v>
      </c>
      <c r="S124" s="861"/>
      <c r="T124" s="863"/>
      <c r="U124" s="863"/>
      <c r="V124" s="863"/>
      <c r="W124" s="863"/>
      <c r="X124" s="863"/>
      <c r="Y124" s="867"/>
      <c r="Z124" s="868"/>
      <c r="AA124" s="870"/>
      <c r="AB124" s="872"/>
      <c r="AC124" s="873"/>
      <c r="AD124" s="69"/>
      <c r="AF124" s="284"/>
      <c r="AG124" s="243" t="s">
        <v>24</v>
      </c>
      <c r="AH124" s="61" t="s">
        <v>66</v>
      </c>
      <c r="AI124" s="61" t="s">
        <v>67</v>
      </c>
      <c r="AJ124" s="61" t="s">
        <v>68</v>
      </c>
      <c r="AK124" s="61" t="s">
        <v>69</v>
      </c>
      <c r="AL124" s="61" t="s">
        <v>70</v>
      </c>
      <c r="AM124" s="61" t="s">
        <v>71</v>
      </c>
      <c r="AN124" s="61" t="s">
        <v>79</v>
      </c>
      <c r="AO124" s="61" t="s">
        <v>80</v>
      </c>
      <c r="AP124" s="281" t="s">
        <v>81</v>
      </c>
      <c r="AQ124" s="281">
        <f t="shared" si="66"/>
        <v>0</v>
      </c>
      <c r="AR124" s="281">
        <f t="shared" si="67"/>
        <v>0</v>
      </c>
      <c r="AS124" s="205">
        <f t="shared" si="68"/>
        <v>0</v>
      </c>
      <c r="AT124" s="281">
        <f t="shared" si="70"/>
        <v>0</v>
      </c>
      <c r="AU124" s="281">
        <f t="shared" si="69"/>
        <v>0</v>
      </c>
    </row>
    <row r="125" spans="2:67" ht="16.5" hidden="1" thickBot="1">
      <c r="B125" s="49">
        <v>1</v>
      </c>
      <c r="C125" s="72"/>
      <c r="D125" s="216">
        <f t="shared" ref="D125:D138" si="97">IF(AB125=0,ROUND(F125,0),IF(AB125=1,ROUND(F125-1,0),2))</f>
        <v>2</v>
      </c>
      <c r="E125" s="222" t="str">
        <f t="shared" ref="E125:E138" si="98">IF(SUM(AH125:AJ125)+SUM(AN125:AO125)&lt;2,"да","нет")</f>
        <v>нет</v>
      </c>
      <c r="F125" s="218">
        <f t="shared" ref="F125:F138" si="99">(G125*G141+H125*H141+I125*I141+J125*J141+K125*K141+L125*L141+M125*M141)/AB142</f>
        <v>0.39571428571428574</v>
      </c>
      <c r="G125" s="39"/>
      <c r="H125" s="40"/>
      <c r="I125" s="54"/>
      <c r="J125" s="39"/>
      <c r="K125" s="54"/>
      <c r="L125" s="168">
        <f t="shared" ref="L125:L138" si="100">2+3.4*S125/AD125</f>
        <v>2</v>
      </c>
      <c r="M125" s="222">
        <f>(N125*N141+O125*O141+P125*P141+Q125*Q141+R125*R141)/Z140</f>
        <v>0.95714285714285718</v>
      </c>
      <c r="N125" s="286"/>
      <c r="O125" s="287"/>
      <c r="P125" s="266">
        <f>2+(T125+X125+Y125)*3/30</f>
        <v>2</v>
      </c>
      <c r="Q125" s="168">
        <f t="shared" ref="Q125:Q138" si="101">IF(AP125=0,5-U125*2/7,2)</f>
        <v>2</v>
      </c>
      <c r="R125" s="207">
        <f>2.7+V125/4+W125</f>
        <v>2.7</v>
      </c>
      <c r="S125" s="39"/>
      <c r="T125" s="287"/>
      <c r="U125" s="287"/>
      <c r="V125" s="287"/>
      <c r="W125" s="287"/>
      <c r="X125" s="287"/>
      <c r="Y125" s="282"/>
      <c r="Z125" s="222">
        <f t="shared" ref="Z125:Z138" si="102">IF(D125&gt;2.5,0,1)</f>
        <v>1</v>
      </c>
      <c r="AA125" s="7"/>
      <c r="AB125" s="209">
        <f>AG125</f>
        <v>8</v>
      </c>
      <c r="AC125" s="157">
        <f t="shared" ref="AC125:AC138" si="103">AB125-AA125</f>
        <v>8</v>
      </c>
      <c r="AD125" s="283">
        <f>AD110</f>
        <v>38</v>
      </c>
      <c r="AE125" s="120"/>
      <c r="AF125" s="284">
        <f t="shared" si="76"/>
        <v>1</v>
      </c>
      <c r="AG125" s="157">
        <f t="shared" ref="AG125:AG138" si="104">SUM(AH125:AO125)</f>
        <v>8</v>
      </c>
      <c r="AH125" s="170">
        <f t="shared" ref="AH125:AK138" si="105">IF(G125&lt;2.6,1,0)</f>
        <v>1</v>
      </c>
      <c r="AI125" s="209">
        <f t="shared" si="105"/>
        <v>1</v>
      </c>
      <c r="AJ125" s="157">
        <f t="shared" si="105"/>
        <v>1</v>
      </c>
      <c r="AK125" s="208">
        <f t="shared" si="105"/>
        <v>1</v>
      </c>
      <c r="AL125" s="209">
        <f t="shared" ref="AL125:AL138" si="106">IF(L125&lt;2.6,1,0)</f>
        <v>1</v>
      </c>
      <c r="AM125" s="207">
        <f t="shared" ref="AM125:AM138" si="107">IF(K125&lt;2.6,1,0)</f>
        <v>1</v>
      </c>
      <c r="AN125" s="169">
        <f>IF(N125&lt;2.6,1,0)</f>
        <v>1</v>
      </c>
      <c r="AO125" s="171">
        <f t="shared" ref="AO125:AO138" si="108">IF(O125&lt;2.6,1,0)</f>
        <v>1</v>
      </c>
      <c r="AP125" s="208">
        <f t="shared" ref="AP125:AP138" si="109">SUM(AN125:AO125)</f>
        <v>2</v>
      </c>
      <c r="AQ125" s="279">
        <f t="shared" si="66"/>
        <v>1</v>
      </c>
      <c r="AR125" s="279">
        <f t="shared" si="67"/>
        <v>3</v>
      </c>
      <c r="AS125" s="280">
        <f t="shared" si="68"/>
        <v>3</v>
      </c>
      <c r="AT125" s="281">
        <f t="shared" si="70"/>
        <v>0</v>
      </c>
      <c r="AU125" s="281">
        <f t="shared" si="69"/>
        <v>0</v>
      </c>
    </row>
    <row r="126" spans="2:67" ht="16.5" hidden="1" thickBot="1">
      <c r="B126" s="48">
        <v>2</v>
      </c>
      <c r="C126" s="71"/>
      <c r="D126" s="219">
        <f t="shared" si="97"/>
        <v>2</v>
      </c>
      <c r="E126" s="220" t="str">
        <f t="shared" si="98"/>
        <v>нет</v>
      </c>
      <c r="F126" s="221">
        <f t="shared" si="99"/>
        <v>0.39571428571428574</v>
      </c>
      <c r="G126" s="41"/>
      <c r="H126" s="42"/>
      <c r="I126" s="55"/>
      <c r="J126" s="41"/>
      <c r="K126" s="52"/>
      <c r="L126" s="161">
        <f t="shared" si="100"/>
        <v>2</v>
      </c>
      <c r="M126" s="220">
        <f t="shared" ref="M126:M138" si="110">(N126*N142+O126*O142+P126*P142+Q126*Q142+R126*R142)/Z141</f>
        <v>0.95714285714285718</v>
      </c>
      <c r="N126" s="14"/>
      <c r="O126" s="6"/>
      <c r="P126" s="160">
        <f t="shared" ref="P126:P138" si="111">2+(T126+X126+Y126)*3/30</f>
        <v>2</v>
      </c>
      <c r="Q126" s="161">
        <f t="shared" si="101"/>
        <v>2</v>
      </c>
      <c r="R126" s="162">
        <f t="shared" ref="R126:R138" si="112">2.7+V126/4+W126</f>
        <v>2.7</v>
      </c>
      <c r="S126" s="41"/>
      <c r="T126" s="6"/>
      <c r="U126" s="6"/>
      <c r="V126" s="6"/>
      <c r="W126" s="6"/>
      <c r="X126" s="6"/>
      <c r="Y126" s="226"/>
      <c r="Z126" s="220">
        <f t="shared" si="102"/>
        <v>1</v>
      </c>
      <c r="AA126" s="5"/>
      <c r="AB126" s="163">
        <f t="shared" ref="AB126:AB138" si="113">AG126</f>
        <v>8</v>
      </c>
      <c r="AC126" s="165">
        <f t="shared" si="103"/>
        <v>8</v>
      </c>
      <c r="AD126" s="227">
        <f t="shared" ref="AD126:AD138" si="114">AD125</f>
        <v>38</v>
      </c>
      <c r="AE126" s="228"/>
      <c r="AF126" s="284">
        <f t="shared" si="76"/>
        <v>1</v>
      </c>
      <c r="AG126" s="165">
        <f t="shared" si="104"/>
        <v>8</v>
      </c>
      <c r="AH126" s="160">
        <f t="shared" si="105"/>
        <v>1</v>
      </c>
      <c r="AI126" s="163">
        <f t="shared" si="105"/>
        <v>1</v>
      </c>
      <c r="AJ126" s="165">
        <f t="shared" si="105"/>
        <v>1</v>
      </c>
      <c r="AK126" s="166">
        <f t="shared" si="105"/>
        <v>1</v>
      </c>
      <c r="AL126" s="163">
        <f t="shared" si="106"/>
        <v>1</v>
      </c>
      <c r="AM126" s="162">
        <f t="shared" si="107"/>
        <v>1</v>
      </c>
      <c r="AN126" s="164">
        <f>IF(N126&lt;2.6,1,0)</f>
        <v>1</v>
      </c>
      <c r="AO126" s="167">
        <f t="shared" si="108"/>
        <v>1</v>
      </c>
      <c r="AP126" s="208">
        <f t="shared" si="109"/>
        <v>2</v>
      </c>
      <c r="AQ126" s="279">
        <f t="shared" si="66"/>
        <v>1</v>
      </c>
      <c r="AR126" s="279">
        <f t="shared" si="67"/>
        <v>3</v>
      </c>
      <c r="AS126" s="280">
        <f t="shared" si="68"/>
        <v>3</v>
      </c>
      <c r="AT126" s="281">
        <f t="shared" si="70"/>
        <v>0</v>
      </c>
      <c r="AU126" s="281">
        <f t="shared" si="69"/>
        <v>0</v>
      </c>
    </row>
    <row r="127" spans="2:67" ht="16.5" hidden="1" thickBot="1">
      <c r="B127" s="49">
        <v>3</v>
      </c>
      <c r="C127" s="72"/>
      <c r="D127" s="216">
        <f t="shared" si="97"/>
        <v>2</v>
      </c>
      <c r="E127" s="222" t="str">
        <f t="shared" si="98"/>
        <v>нет</v>
      </c>
      <c r="F127" s="218">
        <f t="shared" si="99"/>
        <v>0.39571428571428574</v>
      </c>
      <c r="G127" s="39"/>
      <c r="H127" s="40"/>
      <c r="I127" s="54"/>
      <c r="J127" s="39"/>
      <c r="K127" s="54"/>
      <c r="L127" s="168">
        <f t="shared" si="100"/>
        <v>2</v>
      </c>
      <c r="M127" s="222">
        <f t="shared" si="110"/>
        <v>0.95714285714285718</v>
      </c>
      <c r="N127" s="286"/>
      <c r="O127" s="287"/>
      <c r="P127" s="266">
        <f t="shared" si="111"/>
        <v>2</v>
      </c>
      <c r="Q127" s="168">
        <f t="shared" si="101"/>
        <v>2</v>
      </c>
      <c r="R127" s="207">
        <f t="shared" si="112"/>
        <v>2.7</v>
      </c>
      <c r="S127" s="39"/>
      <c r="T127" s="287"/>
      <c r="U127" s="287"/>
      <c r="V127" s="287"/>
      <c r="W127" s="287"/>
      <c r="X127" s="287"/>
      <c r="Y127" s="282"/>
      <c r="Z127" s="222">
        <f t="shared" si="102"/>
        <v>1</v>
      </c>
      <c r="AA127" s="7"/>
      <c r="AB127" s="209">
        <f t="shared" si="113"/>
        <v>8</v>
      </c>
      <c r="AC127" s="157">
        <f t="shared" si="103"/>
        <v>8</v>
      </c>
      <c r="AD127" s="283">
        <f t="shared" si="114"/>
        <v>38</v>
      </c>
      <c r="AE127" s="120"/>
      <c r="AF127" s="284">
        <f t="shared" si="76"/>
        <v>1</v>
      </c>
      <c r="AG127" s="157">
        <f t="shared" si="104"/>
        <v>8</v>
      </c>
      <c r="AH127" s="170">
        <f t="shared" si="105"/>
        <v>1</v>
      </c>
      <c r="AI127" s="209">
        <f t="shared" si="105"/>
        <v>1</v>
      </c>
      <c r="AJ127" s="157">
        <f t="shared" si="105"/>
        <v>1</v>
      </c>
      <c r="AK127" s="208">
        <f t="shared" si="105"/>
        <v>1</v>
      </c>
      <c r="AL127" s="209">
        <f t="shared" si="106"/>
        <v>1</v>
      </c>
      <c r="AM127" s="207">
        <f t="shared" si="107"/>
        <v>1</v>
      </c>
      <c r="AN127" s="169">
        <f t="shared" ref="AN127:AN138" si="115">IF(N127&lt;2.6,1,0)</f>
        <v>1</v>
      </c>
      <c r="AO127" s="171">
        <f t="shared" si="108"/>
        <v>1</v>
      </c>
      <c r="AP127" s="208">
        <f t="shared" si="109"/>
        <v>2</v>
      </c>
      <c r="AQ127" s="279">
        <f t="shared" si="66"/>
        <v>1</v>
      </c>
      <c r="AR127" s="279">
        <f t="shared" si="67"/>
        <v>3</v>
      </c>
      <c r="AS127" s="280">
        <f t="shared" si="68"/>
        <v>3</v>
      </c>
      <c r="AT127" s="281">
        <f t="shared" si="70"/>
        <v>0</v>
      </c>
      <c r="AU127" s="281">
        <f t="shared" si="69"/>
        <v>0</v>
      </c>
    </row>
    <row r="128" spans="2:67" ht="16.5" hidden="1" thickBot="1">
      <c r="B128" s="48">
        <v>4</v>
      </c>
      <c r="C128" s="71"/>
      <c r="D128" s="219">
        <f t="shared" si="97"/>
        <v>2</v>
      </c>
      <c r="E128" s="220" t="str">
        <f t="shared" si="98"/>
        <v>нет</v>
      </c>
      <c r="F128" s="221">
        <f t="shared" si="99"/>
        <v>0.39571428571428574</v>
      </c>
      <c r="G128" s="41"/>
      <c r="H128" s="42"/>
      <c r="I128" s="55"/>
      <c r="J128" s="41"/>
      <c r="K128" s="52"/>
      <c r="L128" s="161">
        <f t="shared" si="100"/>
        <v>2</v>
      </c>
      <c r="M128" s="220">
        <f t="shared" si="110"/>
        <v>0.95714285714285718</v>
      </c>
      <c r="N128" s="14"/>
      <c r="O128" s="6"/>
      <c r="P128" s="160">
        <f t="shared" si="111"/>
        <v>2</v>
      </c>
      <c r="Q128" s="161">
        <f t="shared" si="101"/>
        <v>2</v>
      </c>
      <c r="R128" s="162">
        <f t="shared" si="112"/>
        <v>2.7</v>
      </c>
      <c r="S128" s="41"/>
      <c r="T128" s="6"/>
      <c r="U128" s="6"/>
      <c r="V128" s="6"/>
      <c r="W128" s="6"/>
      <c r="X128" s="6"/>
      <c r="Y128" s="226"/>
      <c r="Z128" s="220">
        <f t="shared" si="102"/>
        <v>1</v>
      </c>
      <c r="AA128" s="5"/>
      <c r="AB128" s="163">
        <f t="shared" si="113"/>
        <v>8</v>
      </c>
      <c r="AC128" s="165">
        <f t="shared" si="103"/>
        <v>8</v>
      </c>
      <c r="AD128" s="227">
        <f t="shared" si="114"/>
        <v>38</v>
      </c>
      <c r="AE128" s="228"/>
      <c r="AF128" s="284">
        <f t="shared" si="76"/>
        <v>1</v>
      </c>
      <c r="AG128" s="165">
        <f t="shared" si="104"/>
        <v>8</v>
      </c>
      <c r="AH128" s="160">
        <f t="shared" si="105"/>
        <v>1</v>
      </c>
      <c r="AI128" s="163">
        <f t="shared" si="105"/>
        <v>1</v>
      </c>
      <c r="AJ128" s="165">
        <f t="shared" si="105"/>
        <v>1</v>
      </c>
      <c r="AK128" s="166">
        <f t="shared" si="105"/>
        <v>1</v>
      </c>
      <c r="AL128" s="163">
        <f t="shared" si="106"/>
        <v>1</v>
      </c>
      <c r="AM128" s="162">
        <f t="shared" si="107"/>
        <v>1</v>
      </c>
      <c r="AN128" s="164">
        <f t="shared" si="115"/>
        <v>1</v>
      </c>
      <c r="AO128" s="167">
        <f t="shared" si="108"/>
        <v>1</v>
      </c>
      <c r="AP128" s="208">
        <f t="shared" si="109"/>
        <v>2</v>
      </c>
      <c r="AQ128" s="279">
        <f t="shared" si="66"/>
        <v>1</v>
      </c>
      <c r="AR128" s="279">
        <f t="shared" si="67"/>
        <v>3</v>
      </c>
      <c r="AS128" s="280">
        <f t="shared" si="68"/>
        <v>3</v>
      </c>
      <c r="AT128" s="281">
        <f t="shared" si="70"/>
        <v>0</v>
      </c>
      <c r="AU128" s="281">
        <f t="shared" si="69"/>
        <v>0</v>
      </c>
    </row>
    <row r="129" spans="2:67" ht="16.5" hidden="1" thickBot="1">
      <c r="B129" s="49">
        <v>5</v>
      </c>
      <c r="C129" s="72"/>
      <c r="D129" s="216">
        <f t="shared" si="97"/>
        <v>2</v>
      </c>
      <c r="E129" s="222" t="str">
        <f t="shared" si="98"/>
        <v>нет</v>
      </c>
      <c r="F129" s="218">
        <f t="shared" si="99"/>
        <v>0.39571428571428574</v>
      </c>
      <c r="G129" s="39"/>
      <c r="H129" s="40"/>
      <c r="I129" s="54"/>
      <c r="J129" s="39"/>
      <c r="K129" s="54"/>
      <c r="L129" s="168">
        <f t="shared" si="100"/>
        <v>2</v>
      </c>
      <c r="M129" s="222">
        <f t="shared" si="110"/>
        <v>0.95714285714285718</v>
      </c>
      <c r="N129" s="286"/>
      <c r="O129" s="287"/>
      <c r="P129" s="266">
        <f t="shared" si="111"/>
        <v>2</v>
      </c>
      <c r="Q129" s="168">
        <f t="shared" si="101"/>
        <v>2</v>
      </c>
      <c r="R129" s="207">
        <f t="shared" si="112"/>
        <v>2.7</v>
      </c>
      <c r="S129" s="39"/>
      <c r="T129" s="287"/>
      <c r="U129" s="287"/>
      <c r="V129" s="287"/>
      <c r="W129" s="287"/>
      <c r="X129" s="287"/>
      <c r="Y129" s="282"/>
      <c r="Z129" s="222">
        <f t="shared" si="102"/>
        <v>1</v>
      </c>
      <c r="AA129" s="7"/>
      <c r="AB129" s="209">
        <f t="shared" si="113"/>
        <v>8</v>
      </c>
      <c r="AC129" s="157">
        <f t="shared" si="103"/>
        <v>8</v>
      </c>
      <c r="AD129" s="283">
        <f t="shared" si="114"/>
        <v>38</v>
      </c>
      <c r="AE129" s="120"/>
      <c r="AF129" s="284">
        <f t="shared" si="76"/>
        <v>1</v>
      </c>
      <c r="AG129" s="157">
        <f t="shared" si="104"/>
        <v>8</v>
      </c>
      <c r="AH129" s="170">
        <f t="shared" si="105"/>
        <v>1</v>
      </c>
      <c r="AI129" s="209">
        <f t="shared" si="105"/>
        <v>1</v>
      </c>
      <c r="AJ129" s="157">
        <f t="shared" si="105"/>
        <v>1</v>
      </c>
      <c r="AK129" s="208">
        <f t="shared" si="105"/>
        <v>1</v>
      </c>
      <c r="AL129" s="209">
        <f t="shared" si="106"/>
        <v>1</v>
      </c>
      <c r="AM129" s="207">
        <f t="shared" si="107"/>
        <v>1</v>
      </c>
      <c r="AN129" s="169">
        <f t="shared" si="115"/>
        <v>1</v>
      </c>
      <c r="AO129" s="171">
        <f t="shared" si="108"/>
        <v>1</v>
      </c>
      <c r="AP129" s="208">
        <f t="shared" si="109"/>
        <v>2</v>
      </c>
      <c r="AQ129" s="279">
        <f t="shared" si="66"/>
        <v>1</v>
      </c>
      <c r="AR129" s="279">
        <f t="shared" si="67"/>
        <v>3</v>
      </c>
      <c r="AS129" s="280">
        <f t="shared" si="68"/>
        <v>3</v>
      </c>
      <c r="AT129" s="281">
        <f t="shared" si="70"/>
        <v>0</v>
      </c>
      <c r="AU129" s="281">
        <f t="shared" si="69"/>
        <v>0</v>
      </c>
    </row>
    <row r="130" spans="2:67" ht="16.5" hidden="1" thickBot="1">
      <c r="B130" s="48">
        <v>6</v>
      </c>
      <c r="C130" s="71"/>
      <c r="D130" s="219">
        <f t="shared" si="97"/>
        <v>2</v>
      </c>
      <c r="E130" s="220" t="str">
        <f t="shared" si="98"/>
        <v>нет</v>
      </c>
      <c r="F130" s="221">
        <f t="shared" si="99"/>
        <v>0.39571428571428574</v>
      </c>
      <c r="G130" s="41"/>
      <c r="H130" s="42"/>
      <c r="I130" s="55"/>
      <c r="J130" s="41"/>
      <c r="K130" s="52"/>
      <c r="L130" s="161">
        <f t="shared" si="100"/>
        <v>2</v>
      </c>
      <c r="M130" s="220">
        <f t="shared" si="110"/>
        <v>0.95714285714285718</v>
      </c>
      <c r="N130" s="14"/>
      <c r="O130" s="6"/>
      <c r="P130" s="160">
        <f t="shared" si="111"/>
        <v>2</v>
      </c>
      <c r="Q130" s="161">
        <f t="shared" si="101"/>
        <v>2</v>
      </c>
      <c r="R130" s="162">
        <f t="shared" si="112"/>
        <v>2.7</v>
      </c>
      <c r="S130" s="41"/>
      <c r="T130" s="6"/>
      <c r="U130" s="6"/>
      <c r="V130" s="6"/>
      <c r="W130" s="6"/>
      <c r="X130" s="6"/>
      <c r="Y130" s="226"/>
      <c r="Z130" s="220">
        <f t="shared" si="102"/>
        <v>1</v>
      </c>
      <c r="AA130" s="5"/>
      <c r="AB130" s="163">
        <f t="shared" si="113"/>
        <v>8</v>
      </c>
      <c r="AC130" s="165">
        <f t="shared" si="103"/>
        <v>8</v>
      </c>
      <c r="AD130" s="227">
        <f t="shared" si="114"/>
        <v>38</v>
      </c>
      <c r="AE130" s="228"/>
      <c r="AF130" s="284">
        <f t="shared" si="76"/>
        <v>1</v>
      </c>
      <c r="AG130" s="165">
        <f t="shared" si="104"/>
        <v>8</v>
      </c>
      <c r="AH130" s="160">
        <f t="shared" si="105"/>
        <v>1</v>
      </c>
      <c r="AI130" s="163">
        <f t="shared" si="105"/>
        <v>1</v>
      </c>
      <c r="AJ130" s="165">
        <f t="shared" si="105"/>
        <v>1</v>
      </c>
      <c r="AK130" s="166">
        <f t="shared" si="105"/>
        <v>1</v>
      </c>
      <c r="AL130" s="163">
        <f t="shared" si="106"/>
        <v>1</v>
      </c>
      <c r="AM130" s="162">
        <f t="shared" si="107"/>
        <v>1</v>
      </c>
      <c r="AN130" s="164">
        <f t="shared" si="115"/>
        <v>1</v>
      </c>
      <c r="AO130" s="167">
        <f t="shared" si="108"/>
        <v>1</v>
      </c>
      <c r="AP130" s="208">
        <f t="shared" si="109"/>
        <v>2</v>
      </c>
      <c r="AQ130" s="279">
        <f t="shared" si="66"/>
        <v>1</v>
      </c>
      <c r="AR130" s="279">
        <f t="shared" si="67"/>
        <v>3</v>
      </c>
      <c r="AS130" s="280">
        <f t="shared" si="68"/>
        <v>3</v>
      </c>
      <c r="AT130" s="281">
        <f t="shared" si="70"/>
        <v>0</v>
      </c>
      <c r="AU130" s="281">
        <f t="shared" si="69"/>
        <v>0</v>
      </c>
    </row>
    <row r="131" spans="2:67" ht="16.5" hidden="1" thickBot="1">
      <c r="B131" s="49">
        <v>7</v>
      </c>
      <c r="C131" s="72"/>
      <c r="D131" s="216">
        <f t="shared" si="97"/>
        <v>2</v>
      </c>
      <c r="E131" s="222" t="str">
        <f t="shared" si="98"/>
        <v>нет</v>
      </c>
      <c r="F131" s="218">
        <f t="shared" si="99"/>
        <v>0.39571428571428574</v>
      </c>
      <c r="G131" s="39"/>
      <c r="H131" s="40"/>
      <c r="I131" s="54"/>
      <c r="J131" s="39"/>
      <c r="K131" s="54"/>
      <c r="L131" s="168">
        <f t="shared" si="100"/>
        <v>2</v>
      </c>
      <c r="M131" s="222">
        <f t="shared" si="110"/>
        <v>0.95714285714285718</v>
      </c>
      <c r="N131" s="286"/>
      <c r="O131" s="287"/>
      <c r="P131" s="266">
        <f t="shared" si="111"/>
        <v>2</v>
      </c>
      <c r="Q131" s="168">
        <f t="shared" si="101"/>
        <v>2</v>
      </c>
      <c r="R131" s="207">
        <f t="shared" si="112"/>
        <v>2.7</v>
      </c>
      <c r="S131" s="39"/>
      <c r="T131" s="287"/>
      <c r="U131" s="287"/>
      <c r="V131" s="287"/>
      <c r="W131" s="287"/>
      <c r="X131" s="287"/>
      <c r="Y131" s="282"/>
      <c r="Z131" s="222">
        <f t="shared" si="102"/>
        <v>1</v>
      </c>
      <c r="AA131" s="7"/>
      <c r="AB131" s="209">
        <f t="shared" si="113"/>
        <v>8</v>
      </c>
      <c r="AC131" s="157">
        <f t="shared" si="103"/>
        <v>8</v>
      </c>
      <c r="AD131" s="283">
        <f t="shared" si="114"/>
        <v>38</v>
      </c>
      <c r="AE131" s="120"/>
      <c r="AF131" s="284">
        <f t="shared" si="76"/>
        <v>1</v>
      </c>
      <c r="AG131" s="157">
        <f t="shared" si="104"/>
        <v>8</v>
      </c>
      <c r="AH131" s="170">
        <f t="shared" si="105"/>
        <v>1</v>
      </c>
      <c r="AI131" s="209">
        <f t="shared" si="105"/>
        <v>1</v>
      </c>
      <c r="AJ131" s="157">
        <f t="shared" si="105"/>
        <v>1</v>
      </c>
      <c r="AK131" s="208">
        <f t="shared" si="105"/>
        <v>1</v>
      </c>
      <c r="AL131" s="209">
        <f t="shared" si="106"/>
        <v>1</v>
      </c>
      <c r="AM131" s="207">
        <f t="shared" si="107"/>
        <v>1</v>
      </c>
      <c r="AN131" s="169">
        <f t="shared" si="115"/>
        <v>1</v>
      </c>
      <c r="AO131" s="171">
        <f t="shared" si="108"/>
        <v>1</v>
      </c>
      <c r="AP131" s="208">
        <f t="shared" si="109"/>
        <v>2</v>
      </c>
      <c r="AQ131" s="279">
        <f t="shared" si="66"/>
        <v>1</v>
      </c>
      <c r="AR131" s="279">
        <f t="shared" si="67"/>
        <v>3</v>
      </c>
      <c r="AS131" s="280">
        <f t="shared" si="68"/>
        <v>3</v>
      </c>
      <c r="AT131" s="281">
        <f t="shared" si="70"/>
        <v>0</v>
      </c>
      <c r="AU131" s="281">
        <f t="shared" si="69"/>
        <v>0</v>
      </c>
    </row>
    <row r="132" spans="2:67" ht="16.5" hidden="1" thickBot="1">
      <c r="B132" s="48">
        <v>8</v>
      </c>
      <c r="C132" s="71"/>
      <c r="D132" s="219">
        <f t="shared" si="97"/>
        <v>2</v>
      </c>
      <c r="E132" s="220" t="str">
        <f t="shared" si="98"/>
        <v>нет</v>
      </c>
      <c r="F132" s="221">
        <f t="shared" si="99"/>
        <v>0.39571428571428574</v>
      </c>
      <c r="G132" s="41"/>
      <c r="H132" s="42"/>
      <c r="I132" s="55"/>
      <c r="J132" s="41"/>
      <c r="K132" s="52"/>
      <c r="L132" s="161">
        <f t="shared" si="100"/>
        <v>2</v>
      </c>
      <c r="M132" s="220">
        <f t="shared" si="110"/>
        <v>0.95714285714285718</v>
      </c>
      <c r="N132" s="14"/>
      <c r="O132" s="6"/>
      <c r="P132" s="160">
        <f t="shared" si="111"/>
        <v>2</v>
      </c>
      <c r="Q132" s="161">
        <f t="shared" si="101"/>
        <v>2</v>
      </c>
      <c r="R132" s="162">
        <f t="shared" si="112"/>
        <v>2.7</v>
      </c>
      <c r="S132" s="41"/>
      <c r="T132" s="6"/>
      <c r="U132" s="6"/>
      <c r="V132" s="6"/>
      <c r="W132" s="6"/>
      <c r="X132" s="6"/>
      <c r="Y132" s="226"/>
      <c r="Z132" s="220">
        <f t="shared" si="102"/>
        <v>1</v>
      </c>
      <c r="AA132" s="5"/>
      <c r="AB132" s="163">
        <f t="shared" si="113"/>
        <v>8</v>
      </c>
      <c r="AC132" s="165">
        <f t="shared" si="103"/>
        <v>8</v>
      </c>
      <c r="AD132" s="227">
        <f t="shared" si="114"/>
        <v>38</v>
      </c>
      <c r="AE132" s="228"/>
      <c r="AF132" s="284">
        <f t="shared" si="76"/>
        <v>1</v>
      </c>
      <c r="AG132" s="165">
        <f t="shared" si="104"/>
        <v>8</v>
      </c>
      <c r="AH132" s="160">
        <f t="shared" si="105"/>
        <v>1</v>
      </c>
      <c r="AI132" s="163">
        <f t="shared" si="105"/>
        <v>1</v>
      </c>
      <c r="AJ132" s="165">
        <f t="shared" si="105"/>
        <v>1</v>
      </c>
      <c r="AK132" s="166">
        <f t="shared" si="105"/>
        <v>1</v>
      </c>
      <c r="AL132" s="163">
        <f t="shared" si="106"/>
        <v>1</v>
      </c>
      <c r="AM132" s="162">
        <f t="shared" si="107"/>
        <v>1</v>
      </c>
      <c r="AN132" s="164">
        <f t="shared" si="115"/>
        <v>1</v>
      </c>
      <c r="AO132" s="167">
        <f t="shared" si="108"/>
        <v>1</v>
      </c>
      <c r="AP132" s="208">
        <f t="shared" si="109"/>
        <v>2</v>
      </c>
      <c r="AQ132" s="279">
        <f t="shared" si="66"/>
        <v>1</v>
      </c>
      <c r="AR132" s="279">
        <f t="shared" si="67"/>
        <v>3</v>
      </c>
      <c r="AS132" s="280">
        <f t="shared" si="68"/>
        <v>3</v>
      </c>
      <c r="AT132" s="281">
        <f t="shared" si="70"/>
        <v>0</v>
      </c>
      <c r="AU132" s="281">
        <f t="shared" si="69"/>
        <v>0</v>
      </c>
    </row>
    <row r="133" spans="2:67" ht="16.5" hidden="1" thickBot="1">
      <c r="B133" s="49">
        <v>9</v>
      </c>
      <c r="C133" s="72"/>
      <c r="D133" s="216">
        <f t="shared" si="97"/>
        <v>2</v>
      </c>
      <c r="E133" s="222" t="str">
        <f t="shared" si="98"/>
        <v>нет</v>
      </c>
      <c r="F133" s="218">
        <f t="shared" si="99"/>
        <v>0.39571428571428574</v>
      </c>
      <c r="G133" s="39"/>
      <c r="H133" s="40"/>
      <c r="I133" s="54"/>
      <c r="J133" s="39"/>
      <c r="K133" s="54"/>
      <c r="L133" s="168">
        <f t="shared" si="100"/>
        <v>2</v>
      </c>
      <c r="M133" s="222">
        <f t="shared" si="110"/>
        <v>0.95714285714285718</v>
      </c>
      <c r="N133" s="286"/>
      <c r="O133" s="287"/>
      <c r="P133" s="266">
        <f t="shared" si="111"/>
        <v>2</v>
      </c>
      <c r="Q133" s="168">
        <f t="shared" si="101"/>
        <v>2</v>
      </c>
      <c r="R133" s="207">
        <f t="shared" si="112"/>
        <v>2.7</v>
      </c>
      <c r="S133" s="39"/>
      <c r="T133" s="287"/>
      <c r="U133" s="287"/>
      <c r="V133" s="287"/>
      <c r="W133" s="287"/>
      <c r="X133" s="287"/>
      <c r="Y133" s="282"/>
      <c r="Z133" s="222">
        <f t="shared" si="102"/>
        <v>1</v>
      </c>
      <c r="AA133" s="7"/>
      <c r="AB133" s="209">
        <f t="shared" si="113"/>
        <v>8</v>
      </c>
      <c r="AC133" s="157">
        <f t="shared" si="103"/>
        <v>8</v>
      </c>
      <c r="AD133" s="283">
        <f t="shared" si="114"/>
        <v>38</v>
      </c>
      <c r="AE133" s="120"/>
      <c r="AF133" s="284">
        <f t="shared" si="76"/>
        <v>1</v>
      </c>
      <c r="AG133" s="157">
        <f t="shared" si="104"/>
        <v>8</v>
      </c>
      <c r="AH133" s="170">
        <f t="shared" si="105"/>
        <v>1</v>
      </c>
      <c r="AI133" s="209">
        <f t="shared" si="105"/>
        <v>1</v>
      </c>
      <c r="AJ133" s="157">
        <f t="shared" si="105"/>
        <v>1</v>
      </c>
      <c r="AK133" s="208">
        <f t="shared" si="105"/>
        <v>1</v>
      </c>
      <c r="AL133" s="209">
        <f t="shared" si="106"/>
        <v>1</v>
      </c>
      <c r="AM133" s="207">
        <f t="shared" si="107"/>
        <v>1</v>
      </c>
      <c r="AN133" s="169">
        <f t="shared" si="115"/>
        <v>1</v>
      </c>
      <c r="AO133" s="171">
        <f t="shared" si="108"/>
        <v>1</v>
      </c>
      <c r="AP133" s="208">
        <f t="shared" si="109"/>
        <v>2</v>
      </c>
      <c r="AQ133" s="279">
        <f t="shared" si="66"/>
        <v>1</v>
      </c>
      <c r="AR133" s="279">
        <f t="shared" si="67"/>
        <v>3</v>
      </c>
      <c r="AS133" s="280">
        <f t="shared" si="68"/>
        <v>3</v>
      </c>
      <c r="AT133" s="281">
        <f t="shared" si="70"/>
        <v>0</v>
      </c>
      <c r="AU133" s="281">
        <f t="shared" si="69"/>
        <v>0</v>
      </c>
    </row>
    <row r="134" spans="2:67" ht="16.5" hidden="1" thickBot="1">
      <c r="B134" s="48">
        <v>10</v>
      </c>
      <c r="C134" s="71"/>
      <c r="D134" s="219">
        <f t="shared" si="97"/>
        <v>2</v>
      </c>
      <c r="E134" s="220" t="str">
        <f t="shared" si="98"/>
        <v>нет</v>
      </c>
      <c r="F134" s="221">
        <f t="shared" si="99"/>
        <v>0.39571428571428574</v>
      </c>
      <c r="G134" s="41"/>
      <c r="H134" s="42"/>
      <c r="I134" s="55"/>
      <c r="J134" s="41"/>
      <c r="K134" s="52"/>
      <c r="L134" s="161">
        <f t="shared" si="100"/>
        <v>2</v>
      </c>
      <c r="M134" s="220">
        <f t="shared" si="110"/>
        <v>0.95714285714285718</v>
      </c>
      <c r="N134" s="14"/>
      <c r="O134" s="6"/>
      <c r="P134" s="160">
        <f t="shared" si="111"/>
        <v>2</v>
      </c>
      <c r="Q134" s="161">
        <f t="shared" si="101"/>
        <v>2</v>
      </c>
      <c r="R134" s="162">
        <f t="shared" si="112"/>
        <v>2.7</v>
      </c>
      <c r="S134" s="41"/>
      <c r="T134" s="6"/>
      <c r="U134" s="6"/>
      <c r="V134" s="6"/>
      <c r="W134" s="6"/>
      <c r="X134" s="6"/>
      <c r="Y134" s="226"/>
      <c r="Z134" s="220">
        <f t="shared" si="102"/>
        <v>1</v>
      </c>
      <c r="AA134" s="5"/>
      <c r="AB134" s="163">
        <f t="shared" si="113"/>
        <v>8</v>
      </c>
      <c r="AC134" s="165">
        <f t="shared" si="103"/>
        <v>8</v>
      </c>
      <c r="AD134" s="227">
        <f t="shared" si="114"/>
        <v>38</v>
      </c>
      <c r="AE134" s="228"/>
      <c r="AF134" s="284">
        <f t="shared" si="76"/>
        <v>1</v>
      </c>
      <c r="AG134" s="165">
        <f t="shared" si="104"/>
        <v>8</v>
      </c>
      <c r="AH134" s="160">
        <f t="shared" si="105"/>
        <v>1</v>
      </c>
      <c r="AI134" s="163">
        <f t="shared" si="105"/>
        <v>1</v>
      </c>
      <c r="AJ134" s="165">
        <f t="shared" si="105"/>
        <v>1</v>
      </c>
      <c r="AK134" s="166">
        <f t="shared" si="105"/>
        <v>1</v>
      </c>
      <c r="AL134" s="163">
        <f t="shared" si="106"/>
        <v>1</v>
      </c>
      <c r="AM134" s="162">
        <f t="shared" si="107"/>
        <v>1</v>
      </c>
      <c r="AN134" s="164">
        <f t="shared" si="115"/>
        <v>1</v>
      </c>
      <c r="AO134" s="167">
        <f t="shared" si="108"/>
        <v>1</v>
      </c>
      <c r="AP134" s="208">
        <f t="shared" si="109"/>
        <v>2</v>
      </c>
      <c r="AQ134" s="279">
        <f t="shared" si="66"/>
        <v>1</v>
      </c>
      <c r="AR134" s="279">
        <f t="shared" si="67"/>
        <v>3</v>
      </c>
      <c r="AS134" s="280">
        <f t="shared" si="68"/>
        <v>3</v>
      </c>
      <c r="AT134" s="281">
        <f t="shared" si="70"/>
        <v>0</v>
      </c>
      <c r="AU134" s="281">
        <f t="shared" si="69"/>
        <v>0</v>
      </c>
    </row>
    <row r="135" spans="2:67" ht="16.5" hidden="1" thickBot="1">
      <c r="B135" s="49">
        <v>11</v>
      </c>
      <c r="C135" s="72"/>
      <c r="D135" s="216">
        <f t="shared" si="97"/>
        <v>2</v>
      </c>
      <c r="E135" s="222" t="str">
        <f t="shared" si="98"/>
        <v>нет</v>
      </c>
      <c r="F135" s="218">
        <f t="shared" si="99"/>
        <v>0.39571428571428574</v>
      </c>
      <c r="G135" s="39"/>
      <c r="H135" s="40"/>
      <c r="I135" s="54"/>
      <c r="J135" s="39"/>
      <c r="K135" s="54"/>
      <c r="L135" s="168">
        <f t="shared" si="100"/>
        <v>2</v>
      </c>
      <c r="M135" s="222">
        <f t="shared" si="110"/>
        <v>0.95714285714285718</v>
      </c>
      <c r="N135" s="286"/>
      <c r="O135" s="287"/>
      <c r="P135" s="266">
        <f t="shared" si="111"/>
        <v>2</v>
      </c>
      <c r="Q135" s="168">
        <f t="shared" si="101"/>
        <v>2</v>
      </c>
      <c r="R135" s="207">
        <f t="shared" si="112"/>
        <v>2.7</v>
      </c>
      <c r="S135" s="39"/>
      <c r="T135" s="287"/>
      <c r="U135" s="287"/>
      <c r="V135" s="287"/>
      <c r="W135" s="287"/>
      <c r="X135" s="287"/>
      <c r="Y135" s="282"/>
      <c r="Z135" s="222">
        <f t="shared" si="102"/>
        <v>1</v>
      </c>
      <c r="AA135" s="7"/>
      <c r="AB135" s="209">
        <f t="shared" si="113"/>
        <v>8</v>
      </c>
      <c r="AC135" s="157">
        <f t="shared" si="103"/>
        <v>8</v>
      </c>
      <c r="AD135" s="283">
        <f t="shared" si="114"/>
        <v>38</v>
      </c>
      <c r="AE135" s="120"/>
      <c r="AF135" s="284">
        <f t="shared" si="76"/>
        <v>1</v>
      </c>
      <c r="AG135" s="157">
        <f t="shared" si="104"/>
        <v>8</v>
      </c>
      <c r="AH135" s="170">
        <f t="shared" si="105"/>
        <v>1</v>
      </c>
      <c r="AI135" s="209">
        <f t="shared" si="105"/>
        <v>1</v>
      </c>
      <c r="AJ135" s="157">
        <f t="shared" si="105"/>
        <v>1</v>
      </c>
      <c r="AK135" s="208">
        <f t="shared" si="105"/>
        <v>1</v>
      </c>
      <c r="AL135" s="209">
        <f t="shared" si="106"/>
        <v>1</v>
      </c>
      <c r="AM135" s="207">
        <f t="shared" si="107"/>
        <v>1</v>
      </c>
      <c r="AN135" s="169">
        <f t="shared" si="115"/>
        <v>1</v>
      </c>
      <c r="AO135" s="171">
        <f t="shared" si="108"/>
        <v>1</v>
      </c>
      <c r="AP135" s="208">
        <f t="shared" si="109"/>
        <v>2</v>
      </c>
      <c r="AQ135" s="279">
        <f t="shared" si="66"/>
        <v>1</v>
      </c>
      <c r="AR135" s="279">
        <f t="shared" si="67"/>
        <v>3</v>
      </c>
      <c r="AS135" s="280">
        <f t="shared" si="68"/>
        <v>3</v>
      </c>
      <c r="AT135" s="281">
        <f t="shared" si="70"/>
        <v>0</v>
      </c>
      <c r="AU135" s="281">
        <f t="shared" si="69"/>
        <v>0</v>
      </c>
    </row>
    <row r="136" spans="2:67" ht="16.5" hidden="1" thickBot="1">
      <c r="B136" s="48">
        <v>12</v>
      </c>
      <c r="C136" s="71"/>
      <c r="D136" s="219">
        <f t="shared" si="97"/>
        <v>2</v>
      </c>
      <c r="E136" s="220" t="str">
        <f t="shared" si="98"/>
        <v>нет</v>
      </c>
      <c r="F136" s="221">
        <f t="shared" si="99"/>
        <v>0.39571428571428574</v>
      </c>
      <c r="G136" s="41"/>
      <c r="H136" s="42"/>
      <c r="I136" s="55"/>
      <c r="J136" s="41"/>
      <c r="K136" s="52"/>
      <c r="L136" s="161">
        <f t="shared" si="100"/>
        <v>2</v>
      </c>
      <c r="M136" s="220">
        <f t="shared" si="110"/>
        <v>0.95714285714285718</v>
      </c>
      <c r="N136" s="14"/>
      <c r="O136" s="6"/>
      <c r="P136" s="160">
        <f t="shared" si="111"/>
        <v>2</v>
      </c>
      <c r="Q136" s="161">
        <f t="shared" si="101"/>
        <v>2</v>
      </c>
      <c r="R136" s="162">
        <f t="shared" si="112"/>
        <v>2.7</v>
      </c>
      <c r="S136" s="41"/>
      <c r="T136" s="6"/>
      <c r="U136" s="6"/>
      <c r="V136" s="6"/>
      <c r="W136" s="6"/>
      <c r="X136" s="6"/>
      <c r="Y136" s="226"/>
      <c r="Z136" s="220">
        <f t="shared" si="102"/>
        <v>1</v>
      </c>
      <c r="AA136" s="5"/>
      <c r="AB136" s="163">
        <f t="shared" si="113"/>
        <v>8</v>
      </c>
      <c r="AC136" s="165">
        <f t="shared" si="103"/>
        <v>8</v>
      </c>
      <c r="AD136" s="227">
        <f t="shared" si="114"/>
        <v>38</v>
      </c>
      <c r="AE136" s="228"/>
      <c r="AF136" s="284">
        <f t="shared" si="76"/>
        <v>1</v>
      </c>
      <c r="AG136" s="165">
        <f t="shared" si="104"/>
        <v>8</v>
      </c>
      <c r="AH136" s="160">
        <f t="shared" si="105"/>
        <v>1</v>
      </c>
      <c r="AI136" s="163">
        <f t="shared" si="105"/>
        <v>1</v>
      </c>
      <c r="AJ136" s="165">
        <f t="shared" si="105"/>
        <v>1</v>
      </c>
      <c r="AK136" s="166">
        <f t="shared" si="105"/>
        <v>1</v>
      </c>
      <c r="AL136" s="163">
        <f t="shared" si="106"/>
        <v>1</v>
      </c>
      <c r="AM136" s="162">
        <f t="shared" si="107"/>
        <v>1</v>
      </c>
      <c r="AN136" s="164">
        <f t="shared" si="115"/>
        <v>1</v>
      </c>
      <c r="AO136" s="167">
        <f t="shared" si="108"/>
        <v>1</v>
      </c>
      <c r="AP136" s="208">
        <f t="shared" si="109"/>
        <v>2</v>
      </c>
      <c r="AQ136" s="279">
        <f t="shared" si="66"/>
        <v>1</v>
      </c>
      <c r="AR136" s="279">
        <f t="shared" si="67"/>
        <v>3</v>
      </c>
      <c r="AS136" s="280">
        <f t="shared" si="68"/>
        <v>3</v>
      </c>
      <c r="AT136" s="281">
        <f t="shared" si="70"/>
        <v>0</v>
      </c>
      <c r="AU136" s="281">
        <f t="shared" si="69"/>
        <v>0</v>
      </c>
    </row>
    <row r="137" spans="2:67" ht="16.5" hidden="1" thickBot="1">
      <c r="B137" s="49">
        <v>13</v>
      </c>
      <c r="C137" s="72"/>
      <c r="D137" s="216">
        <f t="shared" si="97"/>
        <v>2</v>
      </c>
      <c r="E137" s="222" t="str">
        <f t="shared" si="98"/>
        <v>нет</v>
      </c>
      <c r="F137" s="218">
        <f t="shared" si="99"/>
        <v>0.39571428571428574</v>
      </c>
      <c r="G137" s="39"/>
      <c r="H137" s="40"/>
      <c r="I137" s="54"/>
      <c r="J137" s="39"/>
      <c r="K137" s="54"/>
      <c r="L137" s="168">
        <f t="shared" si="100"/>
        <v>2</v>
      </c>
      <c r="M137" s="222">
        <f t="shared" si="110"/>
        <v>0.95714285714285718</v>
      </c>
      <c r="N137" s="286"/>
      <c r="O137" s="287"/>
      <c r="P137" s="266">
        <f t="shared" si="111"/>
        <v>2</v>
      </c>
      <c r="Q137" s="168">
        <f t="shared" si="101"/>
        <v>2</v>
      </c>
      <c r="R137" s="207">
        <f t="shared" si="112"/>
        <v>2.7</v>
      </c>
      <c r="S137" s="39"/>
      <c r="T137" s="287"/>
      <c r="U137" s="287"/>
      <c r="V137" s="287"/>
      <c r="W137" s="287"/>
      <c r="X137" s="287"/>
      <c r="Y137" s="282"/>
      <c r="Z137" s="222">
        <f t="shared" si="102"/>
        <v>1</v>
      </c>
      <c r="AA137" s="7"/>
      <c r="AB137" s="209">
        <f t="shared" si="113"/>
        <v>8</v>
      </c>
      <c r="AC137" s="157">
        <f t="shared" si="103"/>
        <v>8</v>
      </c>
      <c r="AD137" s="283">
        <f t="shared" si="114"/>
        <v>38</v>
      </c>
      <c r="AE137" s="120"/>
      <c r="AF137" s="284">
        <f t="shared" si="76"/>
        <v>1</v>
      </c>
      <c r="AG137" s="157">
        <f t="shared" si="104"/>
        <v>8</v>
      </c>
      <c r="AH137" s="170">
        <f t="shared" si="105"/>
        <v>1</v>
      </c>
      <c r="AI137" s="209">
        <f t="shared" si="105"/>
        <v>1</v>
      </c>
      <c r="AJ137" s="157">
        <f t="shared" si="105"/>
        <v>1</v>
      </c>
      <c r="AK137" s="208">
        <f t="shared" si="105"/>
        <v>1</v>
      </c>
      <c r="AL137" s="209">
        <f t="shared" si="106"/>
        <v>1</v>
      </c>
      <c r="AM137" s="207">
        <f t="shared" si="107"/>
        <v>1</v>
      </c>
      <c r="AN137" s="169">
        <f t="shared" si="115"/>
        <v>1</v>
      </c>
      <c r="AO137" s="171">
        <f t="shared" si="108"/>
        <v>1</v>
      </c>
      <c r="AP137" s="208">
        <f t="shared" si="109"/>
        <v>2</v>
      </c>
      <c r="AQ137" s="279">
        <f t="shared" si="66"/>
        <v>1</v>
      </c>
      <c r="AR137" s="279">
        <f t="shared" si="67"/>
        <v>3</v>
      </c>
      <c r="AS137" s="280">
        <f t="shared" si="68"/>
        <v>3</v>
      </c>
      <c r="AT137" s="281">
        <f t="shared" si="70"/>
        <v>0</v>
      </c>
      <c r="AU137" s="281">
        <f t="shared" si="69"/>
        <v>0</v>
      </c>
    </row>
    <row r="138" spans="2:67" ht="16.5" hidden="1" thickBot="1">
      <c r="B138" s="48">
        <v>14</v>
      </c>
      <c r="C138" s="71"/>
      <c r="D138" s="219">
        <f t="shared" si="97"/>
        <v>2</v>
      </c>
      <c r="E138" s="220" t="str">
        <f t="shared" si="98"/>
        <v>нет</v>
      </c>
      <c r="F138" s="221">
        <f t="shared" si="99"/>
        <v>0.39571428571428574</v>
      </c>
      <c r="G138" s="41"/>
      <c r="H138" s="42"/>
      <c r="I138" s="55"/>
      <c r="J138" s="41"/>
      <c r="K138" s="52"/>
      <c r="L138" s="161">
        <f t="shared" si="100"/>
        <v>2</v>
      </c>
      <c r="M138" s="220">
        <f t="shared" si="110"/>
        <v>0.95714285714285718</v>
      </c>
      <c r="N138" s="14"/>
      <c r="O138" s="6"/>
      <c r="P138" s="160">
        <f t="shared" si="111"/>
        <v>2</v>
      </c>
      <c r="Q138" s="161">
        <f t="shared" si="101"/>
        <v>2</v>
      </c>
      <c r="R138" s="162">
        <f t="shared" si="112"/>
        <v>2.7</v>
      </c>
      <c r="S138" s="41"/>
      <c r="T138" s="6"/>
      <c r="U138" s="6"/>
      <c r="V138" s="6"/>
      <c r="W138" s="6"/>
      <c r="X138" s="6"/>
      <c r="Y138" s="226"/>
      <c r="Z138" s="220">
        <f t="shared" si="102"/>
        <v>1</v>
      </c>
      <c r="AA138" s="5"/>
      <c r="AB138" s="163">
        <f t="shared" si="113"/>
        <v>8</v>
      </c>
      <c r="AC138" s="165">
        <f t="shared" si="103"/>
        <v>8</v>
      </c>
      <c r="AD138" s="227">
        <f t="shared" si="114"/>
        <v>38</v>
      </c>
      <c r="AE138" s="228"/>
      <c r="AF138" s="284">
        <f t="shared" si="76"/>
        <v>1</v>
      </c>
      <c r="AG138" s="165">
        <f t="shared" si="104"/>
        <v>8</v>
      </c>
      <c r="AH138" s="160">
        <f t="shared" si="105"/>
        <v>1</v>
      </c>
      <c r="AI138" s="163">
        <f t="shared" si="105"/>
        <v>1</v>
      </c>
      <c r="AJ138" s="165">
        <f t="shared" si="105"/>
        <v>1</v>
      </c>
      <c r="AK138" s="166">
        <f t="shared" si="105"/>
        <v>1</v>
      </c>
      <c r="AL138" s="163">
        <f t="shared" si="106"/>
        <v>1</v>
      </c>
      <c r="AM138" s="162">
        <f t="shared" si="107"/>
        <v>1</v>
      </c>
      <c r="AN138" s="164">
        <f t="shared" si="115"/>
        <v>1</v>
      </c>
      <c r="AO138" s="167">
        <f t="shared" si="108"/>
        <v>1</v>
      </c>
      <c r="AP138" s="208">
        <f t="shared" si="109"/>
        <v>2</v>
      </c>
      <c r="AQ138" s="279">
        <f t="shared" si="66"/>
        <v>1</v>
      </c>
      <c r="AR138" s="279">
        <f t="shared" si="67"/>
        <v>3</v>
      </c>
      <c r="AS138" s="280">
        <f t="shared" si="68"/>
        <v>3</v>
      </c>
      <c r="AT138" s="281">
        <f t="shared" si="70"/>
        <v>0</v>
      </c>
      <c r="AU138" s="281">
        <f t="shared" si="69"/>
        <v>0</v>
      </c>
    </row>
    <row r="139" spans="2:67" s="18" customFormat="1" ht="16.5" hidden="1" thickBot="1">
      <c r="D139" s="141"/>
      <c r="E139" s="141"/>
      <c r="F139" s="21"/>
      <c r="G139" s="20">
        <f>G34</f>
        <v>3</v>
      </c>
      <c r="H139" s="20">
        <f t="shared" ref="H139:R139" si="116">H34</f>
        <v>3</v>
      </c>
      <c r="I139" s="20">
        <f t="shared" si="116"/>
        <v>3</v>
      </c>
      <c r="J139" s="20">
        <f t="shared" si="116"/>
        <v>3</v>
      </c>
      <c r="K139" s="20">
        <f>K34</f>
        <v>3</v>
      </c>
      <c r="L139" s="20">
        <f>L34</f>
        <v>3</v>
      </c>
      <c r="M139" s="20">
        <f t="shared" si="116"/>
        <v>2</v>
      </c>
      <c r="N139" s="20">
        <f t="shared" si="116"/>
        <v>2</v>
      </c>
      <c r="O139" s="20">
        <f t="shared" si="116"/>
        <v>2</v>
      </c>
      <c r="P139" s="20">
        <f t="shared" si="116"/>
        <v>1</v>
      </c>
      <c r="Q139" s="20">
        <f t="shared" si="116"/>
        <v>1</v>
      </c>
      <c r="R139" s="20">
        <f t="shared" si="116"/>
        <v>1</v>
      </c>
      <c r="S139" s="25"/>
      <c r="T139" s="20"/>
      <c r="U139" s="20"/>
      <c r="V139" s="20"/>
      <c r="W139" s="20"/>
      <c r="X139" s="20"/>
      <c r="Y139" s="20"/>
      <c r="Z139" s="252">
        <f>C34</f>
        <v>7</v>
      </c>
      <c r="AA139" s="253"/>
      <c r="AB139" s="25">
        <f>D34</f>
        <v>20</v>
      </c>
      <c r="AC139" s="24"/>
      <c r="AE139" s="284"/>
      <c r="AG139" s="285">
        <f>SUM(AG125:AG138)</f>
        <v>112</v>
      </c>
      <c r="AH139" s="237">
        <f>SUM(AH125:AH138)</f>
        <v>14</v>
      </c>
      <c r="AI139" s="237">
        <f t="shared" ref="AI139:AO139" si="117">SUM(AI125:AI138)</f>
        <v>14</v>
      </c>
      <c r="AJ139" s="237">
        <f t="shared" si="117"/>
        <v>14</v>
      </c>
      <c r="AK139" s="237">
        <f t="shared" si="117"/>
        <v>14</v>
      </c>
      <c r="AL139" s="237">
        <f t="shared" si="117"/>
        <v>14</v>
      </c>
      <c r="AM139" s="237">
        <f t="shared" si="117"/>
        <v>14</v>
      </c>
      <c r="AN139" s="237">
        <f t="shared" si="117"/>
        <v>14</v>
      </c>
      <c r="AO139" s="237">
        <f t="shared" si="117"/>
        <v>14</v>
      </c>
      <c r="AP139" s="236">
        <f>SUM(AH139:AO139)</f>
        <v>112</v>
      </c>
      <c r="AQ139" s="281">
        <f t="shared" si="66"/>
        <v>0</v>
      </c>
      <c r="AR139" s="281">
        <f t="shared" si="67"/>
        <v>42</v>
      </c>
      <c r="AS139" s="281"/>
      <c r="AT139" s="281"/>
      <c r="AU139" s="281">
        <f t="shared" si="69"/>
        <v>0</v>
      </c>
      <c r="AV139" s="281"/>
      <c r="AW139" s="281"/>
      <c r="AX139" s="281"/>
      <c r="AY139" s="281"/>
      <c r="AZ139" s="281"/>
      <c r="BA139" s="281"/>
      <c r="BB139" s="281"/>
      <c r="BC139" s="281"/>
      <c r="BD139" s="281"/>
      <c r="BE139" s="281"/>
      <c r="BF139" s="281"/>
      <c r="BG139" s="281"/>
      <c r="BH139" s="74"/>
      <c r="BI139" s="74"/>
      <c r="BJ139" s="74"/>
      <c r="BK139" s="74"/>
      <c r="BL139" s="74"/>
      <c r="BM139" s="74"/>
      <c r="BN139" s="74"/>
      <c r="BO139" s="74"/>
    </row>
    <row r="140" spans="2:67" s="18" customFormat="1" ht="16.5" hidden="1" thickBot="1">
      <c r="D140" s="141"/>
      <c r="E140" s="141"/>
      <c r="F140" s="21"/>
      <c r="G140" s="20">
        <f>G139</f>
        <v>3</v>
      </c>
      <c r="H140" s="20">
        <f t="shared" ref="H140:R155" si="118">H139</f>
        <v>3</v>
      </c>
      <c r="I140" s="20">
        <f t="shared" si="118"/>
        <v>3</v>
      </c>
      <c r="J140" s="20">
        <f t="shared" si="118"/>
        <v>3</v>
      </c>
      <c r="K140" s="20">
        <f>K139</f>
        <v>3</v>
      </c>
      <c r="L140" s="20">
        <f>L139</f>
        <v>3</v>
      </c>
      <c r="M140" s="20">
        <f t="shared" si="118"/>
        <v>2</v>
      </c>
      <c r="N140" s="20">
        <f t="shared" si="118"/>
        <v>2</v>
      </c>
      <c r="O140" s="20">
        <f t="shared" si="118"/>
        <v>2</v>
      </c>
      <c r="P140" s="20">
        <f t="shared" si="118"/>
        <v>1</v>
      </c>
      <c r="Q140" s="20">
        <f t="shared" si="118"/>
        <v>1</v>
      </c>
      <c r="R140" s="20">
        <f t="shared" si="118"/>
        <v>1</v>
      </c>
      <c r="S140" s="25"/>
      <c r="T140" s="20"/>
      <c r="U140" s="20"/>
      <c r="V140" s="20"/>
      <c r="W140" s="20"/>
      <c r="X140" s="20"/>
      <c r="Y140" s="20"/>
      <c r="Z140" s="67">
        <f>Z139</f>
        <v>7</v>
      </c>
      <c r="AA140" s="11"/>
      <c r="AB140" s="1">
        <f t="shared" ref="AB140:AB155" si="119">AB139</f>
        <v>20</v>
      </c>
      <c r="AC140" s="24"/>
      <c r="AE140" s="284"/>
      <c r="AG140" s="281"/>
      <c r="AH140" s="70"/>
      <c r="AI140" s="70"/>
      <c r="AJ140" s="70"/>
      <c r="AK140" s="70"/>
      <c r="AL140" s="70"/>
      <c r="AM140" s="281"/>
      <c r="AN140" s="281"/>
      <c r="AO140" s="281"/>
      <c r="AP140" s="281"/>
      <c r="AQ140" s="281">
        <f t="shared" si="66"/>
        <v>0</v>
      </c>
      <c r="AR140" s="281">
        <f t="shared" si="67"/>
        <v>0</v>
      </c>
      <c r="AS140" s="281"/>
      <c r="AT140" s="281"/>
      <c r="AU140" s="281">
        <f t="shared" si="69"/>
        <v>0</v>
      </c>
      <c r="AV140" s="281"/>
      <c r="AW140" s="281"/>
      <c r="AX140" s="281"/>
      <c r="AY140" s="281"/>
      <c r="AZ140" s="281"/>
      <c r="BA140" s="281"/>
      <c r="BB140" s="281"/>
      <c r="BC140" s="281"/>
      <c r="BD140" s="281"/>
      <c r="BE140" s="281"/>
      <c r="BF140" s="281"/>
      <c r="BG140" s="281"/>
      <c r="BH140" s="74"/>
      <c r="BI140" s="74"/>
      <c r="BJ140" s="74"/>
      <c r="BK140" s="74"/>
      <c r="BL140" s="74"/>
      <c r="BM140" s="74"/>
      <c r="BN140" s="74"/>
      <c r="BO140" s="74"/>
    </row>
    <row r="141" spans="2:67" s="18" customFormat="1" ht="16.5" hidden="1" thickBot="1">
      <c r="D141" s="141"/>
      <c r="E141" s="141"/>
      <c r="F141" s="21"/>
      <c r="G141" s="20">
        <f t="shared" ref="G141:G155" si="120">G140</f>
        <v>3</v>
      </c>
      <c r="H141" s="20">
        <f t="shared" si="118"/>
        <v>3</v>
      </c>
      <c r="I141" s="20">
        <f t="shared" si="118"/>
        <v>3</v>
      </c>
      <c r="J141" s="20">
        <f t="shared" si="118"/>
        <v>3</v>
      </c>
      <c r="K141" s="20">
        <f t="shared" si="118"/>
        <v>3</v>
      </c>
      <c r="L141" s="20">
        <f t="shared" si="118"/>
        <v>3</v>
      </c>
      <c r="M141" s="20">
        <f t="shared" si="118"/>
        <v>2</v>
      </c>
      <c r="N141" s="20">
        <f t="shared" si="118"/>
        <v>2</v>
      </c>
      <c r="O141" s="20">
        <f t="shared" si="118"/>
        <v>2</v>
      </c>
      <c r="P141" s="20">
        <f t="shared" si="118"/>
        <v>1</v>
      </c>
      <c r="Q141" s="20">
        <f t="shared" si="118"/>
        <v>1</v>
      </c>
      <c r="R141" s="20">
        <f t="shared" si="118"/>
        <v>1</v>
      </c>
      <c r="S141" s="25"/>
      <c r="T141" s="20"/>
      <c r="U141" s="20"/>
      <c r="V141" s="20"/>
      <c r="W141" s="20"/>
      <c r="X141" s="20"/>
      <c r="Y141" s="20"/>
      <c r="Z141" s="67">
        <f t="shared" ref="Z141:Z155" si="121">Z140</f>
        <v>7</v>
      </c>
      <c r="AA141" s="11"/>
      <c r="AB141" s="1">
        <f t="shared" si="119"/>
        <v>20</v>
      </c>
      <c r="AC141" s="24"/>
      <c r="AE141" s="284"/>
      <c r="AG141" s="281"/>
      <c r="AH141" s="70"/>
      <c r="AI141" s="70"/>
      <c r="AJ141" s="70"/>
      <c r="AK141" s="70"/>
      <c r="AL141" s="70"/>
      <c r="AM141" s="281"/>
      <c r="AN141" s="281"/>
      <c r="AO141" s="281"/>
      <c r="AP141" s="281"/>
      <c r="AQ141" s="281">
        <f t="shared" si="66"/>
        <v>0</v>
      </c>
      <c r="AR141" s="281">
        <f t="shared" si="67"/>
        <v>0</v>
      </c>
      <c r="AS141" s="281"/>
      <c r="AT141" s="281"/>
      <c r="AU141" s="281">
        <f t="shared" si="69"/>
        <v>0</v>
      </c>
      <c r="AV141" s="281"/>
      <c r="AW141" s="281"/>
      <c r="AX141" s="281"/>
      <c r="AY141" s="281"/>
      <c r="AZ141" s="281"/>
      <c r="BA141" s="281"/>
      <c r="BB141" s="281"/>
      <c r="BC141" s="281"/>
      <c r="BD141" s="281"/>
      <c r="BE141" s="281"/>
      <c r="BF141" s="281"/>
      <c r="BG141" s="281"/>
      <c r="BH141" s="74"/>
      <c r="BI141" s="74"/>
      <c r="BJ141" s="74"/>
      <c r="BK141" s="74"/>
      <c r="BL141" s="74"/>
      <c r="BM141" s="74"/>
      <c r="BN141" s="74"/>
      <c r="BO141" s="74"/>
    </row>
    <row r="142" spans="2:67" s="18" customFormat="1" ht="16.5" hidden="1" thickBot="1">
      <c r="D142" s="141"/>
      <c r="E142" s="141"/>
      <c r="F142" s="21"/>
      <c r="G142" s="20">
        <f t="shared" si="120"/>
        <v>3</v>
      </c>
      <c r="H142" s="20">
        <f t="shared" si="118"/>
        <v>3</v>
      </c>
      <c r="I142" s="20">
        <f t="shared" si="118"/>
        <v>3</v>
      </c>
      <c r="J142" s="20">
        <f t="shared" si="118"/>
        <v>3</v>
      </c>
      <c r="K142" s="20">
        <f t="shared" si="118"/>
        <v>3</v>
      </c>
      <c r="L142" s="20">
        <f t="shared" si="118"/>
        <v>3</v>
      </c>
      <c r="M142" s="20">
        <f t="shared" si="118"/>
        <v>2</v>
      </c>
      <c r="N142" s="20">
        <f t="shared" si="118"/>
        <v>2</v>
      </c>
      <c r="O142" s="20">
        <f t="shared" si="118"/>
        <v>2</v>
      </c>
      <c r="P142" s="20">
        <f t="shared" si="118"/>
        <v>1</v>
      </c>
      <c r="Q142" s="20">
        <f t="shared" si="118"/>
        <v>1</v>
      </c>
      <c r="R142" s="20">
        <f t="shared" si="118"/>
        <v>1</v>
      </c>
      <c r="S142" s="25"/>
      <c r="T142" s="20"/>
      <c r="U142" s="20"/>
      <c r="V142" s="20"/>
      <c r="W142" s="20"/>
      <c r="X142" s="20"/>
      <c r="Y142" s="20"/>
      <c r="Z142" s="67">
        <f t="shared" si="121"/>
        <v>7</v>
      </c>
      <c r="AA142" s="11"/>
      <c r="AB142" s="1">
        <f t="shared" si="119"/>
        <v>20</v>
      </c>
      <c r="AC142" s="24"/>
      <c r="AE142" s="284"/>
      <c r="AG142" s="281"/>
      <c r="AH142" s="70"/>
      <c r="AI142" s="70"/>
      <c r="AJ142" s="70"/>
      <c r="AK142" s="70"/>
      <c r="AL142" s="70"/>
      <c r="AM142" s="281"/>
      <c r="AN142" s="281"/>
      <c r="AO142" s="281"/>
      <c r="AP142" s="281"/>
      <c r="AQ142" s="281">
        <f t="shared" si="66"/>
        <v>0</v>
      </c>
      <c r="AR142" s="281">
        <f t="shared" si="67"/>
        <v>0</v>
      </c>
      <c r="AS142" s="281"/>
      <c r="AT142" s="281"/>
      <c r="AU142" s="281">
        <f t="shared" si="69"/>
        <v>0</v>
      </c>
      <c r="AV142" s="281"/>
      <c r="AW142" s="281"/>
      <c r="AX142" s="281"/>
      <c r="AY142" s="281"/>
      <c r="AZ142" s="281"/>
      <c r="BA142" s="281"/>
      <c r="BB142" s="281"/>
      <c r="BC142" s="281"/>
      <c r="BD142" s="281"/>
      <c r="BE142" s="281"/>
      <c r="BF142" s="281"/>
      <c r="BG142" s="281"/>
      <c r="BH142" s="74"/>
      <c r="BI142" s="74"/>
      <c r="BJ142" s="74"/>
      <c r="BK142" s="74"/>
      <c r="BL142" s="74"/>
      <c r="BM142" s="74"/>
      <c r="BN142" s="74"/>
      <c r="BO142" s="74"/>
    </row>
    <row r="143" spans="2:67" s="18" customFormat="1" ht="16.5" hidden="1" thickBot="1">
      <c r="D143" s="141"/>
      <c r="E143" s="141"/>
      <c r="F143" s="21"/>
      <c r="G143" s="20">
        <f t="shared" si="120"/>
        <v>3</v>
      </c>
      <c r="H143" s="20">
        <f t="shared" si="118"/>
        <v>3</v>
      </c>
      <c r="I143" s="20">
        <f t="shared" si="118"/>
        <v>3</v>
      </c>
      <c r="J143" s="20">
        <f t="shared" si="118"/>
        <v>3</v>
      </c>
      <c r="K143" s="20">
        <f t="shared" si="118"/>
        <v>3</v>
      </c>
      <c r="L143" s="20">
        <f t="shared" si="118"/>
        <v>3</v>
      </c>
      <c r="M143" s="20">
        <f t="shared" si="118"/>
        <v>2</v>
      </c>
      <c r="N143" s="20">
        <f t="shared" si="118"/>
        <v>2</v>
      </c>
      <c r="O143" s="20">
        <f t="shared" si="118"/>
        <v>2</v>
      </c>
      <c r="P143" s="20">
        <f t="shared" si="118"/>
        <v>1</v>
      </c>
      <c r="Q143" s="20">
        <f t="shared" si="118"/>
        <v>1</v>
      </c>
      <c r="R143" s="20">
        <f t="shared" si="118"/>
        <v>1</v>
      </c>
      <c r="S143" s="25"/>
      <c r="T143" s="20"/>
      <c r="U143" s="20"/>
      <c r="V143" s="20"/>
      <c r="W143" s="20"/>
      <c r="X143" s="20"/>
      <c r="Y143" s="20"/>
      <c r="Z143" s="67">
        <f t="shared" si="121"/>
        <v>7</v>
      </c>
      <c r="AA143" s="11"/>
      <c r="AB143" s="1">
        <f t="shared" si="119"/>
        <v>20</v>
      </c>
      <c r="AC143" s="24"/>
      <c r="AE143" s="284"/>
      <c r="AG143" s="281"/>
      <c r="AH143" s="70"/>
      <c r="AI143" s="70"/>
      <c r="AJ143" s="70"/>
      <c r="AK143" s="70"/>
      <c r="AL143" s="70"/>
      <c r="AM143" s="281"/>
      <c r="AN143" s="281"/>
      <c r="AO143" s="281"/>
      <c r="AP143" s="281"/>
      <c r="AQ143" s="281">
        <f t="shared" si="66"/>
        <v>0</v>
      </c>
      <c r="AR143" s="281">
        <f t="shared" si="67"/>
        <v>0</v>
      </c>
      <c r="AS143" s="281"/>
      <c r="AT143" s="281"/>
      <c r="AU143" s="281">
        <f t="shared" si="69"/>
        <v>0</v>
      </c>
      <c r="AV143" s="281"/>
      <c r="AW143" s="281"/>
      <c r="AX143" s="281"/>
      <c r="AY143" s="281"/>
      <c r="AZ143" s="281"/>
      <c r="BA143" s="281"/>
      <c r="BB143" s="281"/>
      <c r="BC143" s="281"/>
      <c r="BD143" s="281"/>
      <c r="BE143" s="281"/>
      <c r="BF143" s="281"/>
      <c r="BG143" s="281"/>
      <c r="BH143" s="74"/>
      <c r="BI143" s="74"/>
      <c r="BJ143" s="74"/>
      <c r="BK143" s="74"/>
      <c r="BL143" s="74"/>
      <c r="BM143" s="74"/>
      <c r="BN143" s="74"/>
      <c r="BO143" s="74"/>
    </row>
    <row r="144" spans="2:67" s="18" customFormat="1" ht="16.5" hidden="1" thickBot="1">
      <c r="D144" s="141"/>
      <c r="E144" s="141"/>
      <c r="F144" s="21"/>
      <c r="G144" s="20">
        <f t="shared" si="120"/>
        <v>3</v>
      </c>
      <c r="H144" s="20">
        <f t="shared" si="118"/>
        <v>3</v>
      </c>
      <c r="I144" s="20">
        <f t="shared" si="118"/>
        <v>3</v>
      </c>
      <c r="J144" s="20">
        <f t="shared" si="118"/>
        <v>3</v>
      </c>
      <c r="K144" s="20">
        <f t="shared" si="118"/>
        <v>3</v>
      </c>
      <c r="L144" s="20">
        <f t="shared" si="118"/>
        <v>3</v>
      </c>
      <c r="M144" s="20">
        <f t="shared" si="118"/>
        <v>2</v>
      </c>
      <c r="N144" s="20">
        <f t="shared" si="118"/>
        <v>2</v>
      </c>
      <c r="O144" s="20">
        <f t="shared" si="118"/>
        <v>2</v>
      </c>
      <c r="P144" s="20">
        <f t="shared" si="118"/>
        <v>1</v>
      </c>
      <c r="Q144" s="20">
        <f t="shared" si="118"/>
        <v>1</v>
      </c>
      <c r="R144" s="20">
        <f t="shared" si="118"/>
        <v>1</v>
      </c>
      <c r="S144" s="25"/>
      <c r="T144" s="20"/>
      <c r="U144" s="20"/>
      <c r="V144" s="20"/>
      <c r="W144" s="20"/>
      <c r="X144" s="20"/>
      <c r="Y144" s="20"/>
      <c r="Z144" s="67">
        <f t="shared" si="121"/>
        <v>7</v>
      </c>
      <c r="AA144" s="11"/>
      <c r="AB144" s="1">
        <f t="shared" si="119"/>
        <v>20</v>
      </c>
      <c r="AC144" s="24"/>
      <c r="AE144" s="284"/>
      <c r="AG144" s="281"/>
      <c r="AH144" s="70"/>
      <c r="AI144" s="70"/>
      <c r="AJ144" s="70"/>
      <c r="AK144" s="70"/>
      <c r="AL144" s="70"/>
      <c r="AM144" s="281"/>
      <c r="AN144" s="281"/>
      <c r="AO144" s="281"/>
      <c r="AP144" s="281"/>
      <c r="AQ144" s="281">
        <f t="shared" si="66"/>
        <v>0</v>
      </c>
      <c r="AR144" s="281">
        <f t="shared" si="67"/>
        <v>0</v>
      </c>
      <c r="AS144" s="281"/>
      <c r="AT144" s="281"/>
      <c r="AU144" s="281">
        <f t="shared" si="69"/>
        <v>0</v>
      </c>
      <c r="AV144" s="281"/>
      <c r="AW144" s="281"/>
      <c r="AX144" s="281"/>
      <c r="AY144" s="281"/>
      <c r="AZ144" s="281"/>
      <c r="BA144" s="281"/>
      <c r="BB144" s="281"/>
      <c r="BC144" s="281"/>
      <c r="BD144" s="281"/>
      <c r="BE144" s="281"/>
      <c r="BF144" s="281"/>
      <c r="BG144" s="281"/>
      <c r="BH144" s="74"/>
      <c r="BI144" s="74"/>
      <c r="BJ144" s="74"/>
      <c r="BK144" s="74"/>
      <c r="BL144" s="74"/>
      <c r="BM144" s="74"/>
      <c r="BN144" s="74"/>
      <c r="BO144" s="74"/>
    </row>
    <row r="145" spans="2:67" s="18" customFormat="1" ht="16.5" hidden="1" thickBot="1">
      <c r="C145" s="19"/>
      <c r="D145" s="141"/>
      <c r="E145" s="141"/>
      <c r="F145" s="21"/>
      <c r="G145" s="20">
        <f t="shared" si="120"/>
        <v>3</v>
      </c>
      <c r="H145" s="20">
        <f t="shared" si="118"/>
        <v>3</v>
      </c>
      <c r="I145" s="20">
        <f t="shared" si="118"/>
        <v>3</v>
      </c>
      <c r="J145" s="20">
        <f t="shared" si="118"/>
        <v>3</v>
      </c>
      <c r="K145" s="20">
        <f t="shared" si="118"/>
        <v>3</v>
      </c>
      <c r="L145" s="20">
        <f t="shared" si="118"/>
        <v>3</v>
      </c>
      <c r="M145" s="20">
        <f t="shared" si="118"/>
        <v>2</v>
      </c>
      <c r="N145" s="20">
        <f t="shared" si="118"/>
        <v>2</v>
      </c>
      <c r="O145" s="20">
        <f t="shared" si="118"/>
        <v>2</v>
      </c>
      <c r="P145" s="20">
        <f t="shared" si="118"/>
        <v>1</v>
      </c>
      <c r="Q145" s="20">
        <f t="shared" si="118"/>
        <v>1</v>
      </c>
      <c r="R145" s="20">
        <f t="shared" si="118"/>
        <v>1</v>
      </c>
      <c r="S145" s="25"/>
      <c r="T145" s="20"/>
      <c r="U145" s="20"/>
      <c r="V145" s="20"/>
      <c r="W145" s="20"/>
      <c r="X145" s="20"/>
      <c r="Y145" s="20"/>
      <c r="Z145" s="67">
        <f t="shared" si="121"/>
        <v>7</v>
      </c>
      <c r="AA145" s="11"/>
      <c r="AB145" s="1">
        <f t="shared" si="119"/>
        <v>20</v>
      </c>
      <c r="AC145" s="24"/>
      <c r="AE145" s="284"/>
      <c r="AG145" s="281"/>
      <c r="AH145" s="70"/>
      <c r="AI145" s="70"/>
      <c r="AJ145" s="70"/>
      <c r="AK145" s="70"/>
      <c r="AL145" s="70"/>
      <c r="AM145" s="281"/>
      <c r="AN145" s="281"/>
      <c r="AO145" s="281"/>
      <c r="AP145" s="281"/>
      <c r="AQ145" s="281">
        <f t="shared" si="66"/>
        <v>0</v>
      </c>
      <c r="AR145" s="281">
        <f t="shared" si="67"/>
        <v>0</v>
      </c>
      <c r="AS145" s="281"/>
      <c r="AT145" s="281"/>
      <c r="AU145" s="281">
        <f t="shared" si="69"/>
        <v>0</v>
      </c>
      <c r="AV145" s="281"/>
      <c r="AW145" s="281"/>
      <c r="AX145" s="281"/>
      <c r="AY145" s="281"/>
      <c r="AZ145" s="281"/>
      <c r="BA145" s="281"/>
      <c r="BB145" s="281"/>
      <c r="BC145" s="281"/>
      <c r="BD145" s="281"/>
      <c r="BE145" s="281"/>
      <c r="BF145" s="281"/>
      <c r="BG145" s="281"/>
      <c r="BH145" s="74"/>
      <c r="BI145" s="74"/>
      <c r="BJ145" s="74"/>
      <c r="BK145" s="74"/>
      <c r="BL145" s="74"/>
      <c r="BM145" s="74"/>
      <c r="BN145" s="74"/>
      <c r="BO145" s="74"/>
    </row>
    <row r="146" spans="2:67" s="18" customFormat="1" ht="16.5" hidden="1" thickBot="1">
      <c r="C146" s="19"/>
      <c r="D146" s="141"/>
      <c r="E146" s="141"/>
      <c r="F146" s="21"/>
      <c r="G146" s="20">
        <f t="shared" si="120"/>
        <v>3</v>
      </c>
      <c r="H146" s="20">
        <f t="shared" si="118"/>
        <v>3</v>
      </c>
      <c r="I146" s="20">
        <f t="shared" si="118"/>
        <v>3</v>
      </c>
      <c r="J146" s="20">
        <f t="shared" si="118"/>
        <v>3</v>
      </c>
      <c r="K146" s="20">
        <f t="shared" si="118"/>
        <v>3</v>
      </c>
      <c r="L146" s="20">
        <f t="shared" si="118"/>
        <v>3</v>
      </c>
      <c r="M146" s="20">
        <f t="shared" si="118"/>
        <v>2</v>
      </c>
      <c r="N146" s="20">
        <f t="shared" si="118"/>
        <v>2</v>
      </c>
      <c r="O146" s="20">
        <f t="shared" si="118"/>
        <v>2</v>
      </c>
      <c r="P146" s="20">
        <f t="shared" si="118"/>
        <v>1</v>
      </c>
      <c r="Q146" s="20">
        <f t="shared" si="118"/>
        <v>1</v>
      </c>
      <c r="R146" s="20">
        <f t="shared" si="118"/>
        <v>1</v>
      </c>
      <c r="S146" s="25"/>
      <c r="T146" s="20"/>
      <c r="U146" s="20"/>
      <c r="V146" s="20"/>
      <c r="W146" s="20"/>
      <c r="X146" s="20"/>
      <c r="Y146" s="20"/>
      <c r="Z146" s="67">
        <f t="shared" si="121"/>
        <v>7</v>
      </c>
      <c r="AA146" s="11"/>
      <c r="AB146" s="1">
        <f t="shared" si="119"/>
        <v>20</v>
      </c>
      <c r="AC146" s="24"/>
      <c r="AE146" s="284"/>
      <c r="AG146" s="281"/>
      <c r="AH146" s="70"/>
      <c r="AI146" s="70"/>
      <c r="AJ146" s="70"/>
      <c r="AK146" s="70"/>
      <c r="AL146" s="70"/>
      <c r="AM146" s="281"/>
      <c r="AN146" s="281"/>
      <c r="AO146" s="281"/>
      <c r="AP146" s="281"/>
      <c r="AQ146" s="281">
        <f t="shared" si="66"/>
        <v>0</v>
      </c>
      <c r="AR146" s="281">
        <f t="shared" si="67"/>
        <v>0</v>
      </c>
      <c r="AS146" s="281"/>
      <c r="AT146" s="281"/>
      <c r="AU146" s="281">
        <f t="shared" si="69"/>
        <v>0</v>
      </c>
      <c r="AV146" s="281"/>
      <c r="AW146" s="281"/>
      <c r="AX146" s="281"/>
      <c r="AY146" s="281"/>
      <c r="AZ146" s="281"/>
      <c r="BA146" s="281"/>
      <c r="BB146" s="281"/>
      <c r="BC146" s="281"/>
      <c r="BD146" s="281"/>
      <c r="BE146" s="281"/>
      <c r="BF146" s="281"/>
      <c r="BG146" s="281"/>
      <c r="BH146" s="74"/>
      <c r="BI146" s="74"/>
      <c r="BJ146" s="74"/>
      <c r="BK146" s="74"/>
      <c r="BL146" s="74"/>
      <c r="BM146" s="74"/>
      <c r="BN146" s="74"/>
      <c r="BO146" s="74"/>
    </row>
    <row r="147" spans="2:67" s="18" customFormat="1" ht="16.5" hidden="1" thickBot="1">
      <c r="C147" s="19"/>
      <c r="D147" s="141"/>
      <c r="E147" s="141"/>
      <c r="F147" s="21"/>
      <c r="G147" s="20">
        <f t="shared" si="120"/>
        <v>3</v>
      </c>
      <c r="H147" s="20">
        <f t="shared" si="118"/>
        <v>3</v>
      </c>
      <c r="I147" s="20">
        <f t="shared" si="118"/>
        <v>3</v>
      </c>
      <c r="J147" s="20">
        <f t="shared" si="118"/>
        <v>3</v>
      </c>
      <c r="K147" s="20">
        <f t="shared" si="118"/>
        <v>3</v>
      </c>
      <c r="L147" s="20">
        <f t="shared" si="118"/>
        <v>3</v>
      </c>
      <c r="M147" s="20">
        <f t="shared" si="118"/>
        <v>2</v>
      </c>
      <c r="N147" s="20">
        <f t="shared" si="118"/>
        <v>2</v>
      </c>
      <c r="O147" s="20">
        <f t="shared" si="118"/>
        <v>2</v>
      </c>
      <c r="P147" s="20">
        <f t="shared" si="118"/>
        <v>1</v>
      </c>
      <c r="Q147" s="20">
        <f t="shared" si="118"/>
        <v>1</v>
      </c>
      <c r="R147" s="20">
        <f t="shared" si="118"/>
        <v>1</v>
      </c>
      <c r="S147" s="25"/>
      <c r="T147" s="20"/>
      <c r="U147" s="20"/>
      <c r="V147" s="20"/>
      <c r="W147" s="20"/>
      <c r="X147" s="20"/>
      <c r="Y147" s="20"/>
      <c r="Z147" s="67">
        <f t="shared" si="121"/>
        <v>7</v>
      </c>
      <c r="AA147" s="11"/>
      <c r="AB147" s="1">
        <f t="shared" si="119"/>
        <v>20</v>
      </c>
      <c r="AC147" s="24"/>
      <c r="AE147" s="284"/>
      <c r="AG147" s="281"/>
      <c r="AH147" s="70"/>
      <c r="AI147" s="70"/>
      <c r="AJ147" s="70"/>
      <c r="AK147" s="70"/>
      <c r="AL147" s="70"/>
      <c r="AM147" s="281"/>
      <c r="AN147" s="281"/>
      <c r="AO147" s="281"/>
      <c r="AP147" s="281"/>
      <c r="AQ147" s="281">
        <f t="shared" si="66"/>
        <v>0</v>
      </c>
      <c r="AR147" s="281">
        <f t="shared" si="67"/>
        <v>0</v>
      </c>
      <c r="AS147" s="281"/>
      <c r="AT147" s="281"/>
      <c r="AU147" s="281">
        <f t="shared" si="69"/>
        <v>0</v>
      </c>
      <c r="AV147" s="281"/>
      <c r="AW147" s="281"/>
      <c r="AX147" s="281"/>
      <c r="AY147" s="281"/>
      <c r="AZ147" s="281"/>
      <c r="BA147" s="281"/>
      <c r="BB147" s="281"/>
      <c r="BC147" s="281"/>
      <c r="BD147" s="281"/>
      <c r="BE147" s="281"/>
      <c r="BF147" s="281"/>
      <c r="BG147" s="281"/>
      <c r="BH147" s="74"/>
      <c r="BI147" s="74"/>
      <c r="BJ147" s="74"/>
      <c r="BK147" s="74"/>
      <c r="BL147" s="74"/>
      <c r="BM147" s="74"/>
      <c r="BN147" s="74"/>
      <c r="BO147" s="74"/>
    </row>
    <row r="148" spans="2:67" s="18" customFormat="1" ht="16.5" hidden="1" thickBot="1">
      <c r="C148" s="19"/>
      <c r="D148" s="141"/>
      <c r="E148" s="141"/>
      <c r="F148" s="21"/>
      <c r="G148" s="20">
        <f t="shared" si="120"/>
        <v>3</v>
      </c>
      <c r="H148" s="20">
        <f t="shared" si="118"/>
        <v>3</v>
      </c>
      <c r="I148" s="20">
        <f t="shared" si="118"/>
        <v>3</v>
      </c>
      <c r="J148" s="20">
        <f t="shared" si="118"/>
        <v>3</v>
      </c>
      <c r="K148" s="20">
        <f t="shared" si="118"/>
        <v>3</v>
      </c>
      <c r="L148" s="20">
        <f t="shared" si="118"/>
        <v>3</v>
      </c>
      <c r="M148" s="20">
        <f t="shared" si="118"/>
        <v>2</v>
      </c>
      <c r="N148" s="20">
        <f t="shared" si="118"/>
        <v>2</v>
      </c>
      <c r="O148" s="20">
        <f t="shared" si="118"/>
        <v>2</v>
      </c>
      <c r="P148" s="20">
        <f t="shared" si="118"/>
        <v>1</v>
      </c>
      <c r="Q148" s="20">
        <f t="shared" si="118"/>
        <v>1</v>
      </c>
      <c r="R148" s="20">
        <f t="shared" si="118"/>
        <v>1</v>
      </c>
      <c r="S148" s="25"/>
      <c r="T148" s="20"/>
      <c r="U148" s="20"/>
      <c r="V148" s="20"/>
      <c r="W148" s="20"/>
      <c r="X148" s="20"/>
      <c r="Y148" s="20"/>
      <c r="Z148" s="67">
        <f t="shared" si="121"/>
        <v>7</v>
      </c>
      <c r="AA148" s="11"/>
      <c r="AB148" s="1">
        <f t="shared" si="119"/>
        <v>20</v>
      </c>
      <c r="AC148" s="24"/>
      <c r="AE148" s="284"/>
      <c r="AG148" s="281"/>
      <c r="AH148" s="70"/>
      <c r="AI148" s="70"/>
      <c r="AJ148" s="70"/>
      <c r="AK148" s="70"/>
      <c r="AL148" s="70"/>
      <c r="AM148" s="281"/>
      <c r="AN148" s="281"/>
      <c r="AO148" s="281"/>
      <c r="AP148" s="281"/>
      <c r="AQ148" s="281">
        <f t="shared" si="66"/>
        <v>0</v>
      </c>
      <c r="AR148" s="281">
        <f t="shared" si="67"/>
        <v>0</v>
      </c>
      <c r="AS148" s="281"/>
      <c r="AT148" s="281"/>
      <c r="AU148" s="281">
        <f t="shared" si="69"/>
        <v>0</v>
      </c>
      <c r="AV148" s="281"/>
      <c r="AW148" s="281"/>
      <c r="AX148" s="281"/>
      <c r="AY148" s="281"/>
      <c r="AZ148" s="281"/>
      <c r="BA148" s="281"/>
      <c r="BB148" s="281"/>
      <c r="BC148" s="281"/>
      <c r="BD148" s="281"/>
      <c r="BE148" s="281"/>
      <c r="BF148" s="281"/>
      <c r="BG148" s="281"/>
      <c r="BH148" s="74"/>
      <c r="BI148" s="74"/>
      <c r="BJ148" s="74"/>
      <c r="BK148" s="74"/>
      <c r="BL148" s="74"/>
      <c r="BM148" s="74"/>
      <c r="BN148" s="74"/>
      <c r="BO148" s="74"/>
    </row>
    <row r="149" spans="2:67" s="18" customFormat="1" ht="16.5" hidden="1" thickBot="1">
      <c r="C149" s="19"/>
      <c r="D149" s="141"/>
      <c r="E149" s="141"/>
      <c r="F149" s="21"/>
      <c r="G149" s="20">
        <f t="shared" si="120"/>
        <v>3</v>
      </c>
      <c r="H149" s="20">
        <f t="shared" si="118"/>
        <v>3</v>
      </c>
      <c r="I149" s="20">
        <f t="shared" si="118"/>
        <v>3</v>
      </c>
      <c r="J149" s="20">
        <f t="shared" si="118"/>
        <v>3</v>
      </c>
      <c r="K149" s="20">
        <f t="shared" si="118"/>
        <v>3</v>
      </c>
      <c r="L149" s="20">
        <f t="shared" si="118"/>
        <v>3</v>
      </c>
      <c r="M149" s="20">
        <f t="shared" si="118"/>
        <v>2</v>
      </c>
      <c r="N149" s="20">
        <f t="shared" si="118"/>
        <v>2</v>
      </c>
      <c r="O149" s="20">
        <f t="shared" si="118"/>
        <v>2</v>
      </c>
      <c r="P149" s="20">
        <f t="shared" si="118"/>
        <v>1</v>
      </c>
      <c r="Q149" s="20">
        <f t="shared" si="118"/>
        <v>1</v>
      </c>
      <c r="R149" s="20">
        <f t="shared" si="118"/>
        <v>1</v>
      </c>
      <c r="S149" s="25"/>
      <c r="T149" s="20"/>
      <c r="U149" s="20"/>
      <c r="V149" s="20"/>
      <c r="W149" s="20"/>
      <c r="X149" s="20"/>
      <c r="Y149" s="20"/>
      <c r="Z149" s="67">
        <f t="shared" si="121"/>
        <v>7</v>
      </c>
      <c r="AA149" s="11"/>
      <c r="AB149" s="1">
        <f t="shared" si="119"/>
        <v>20</v>
      </c>
      <c r="AC149" s="24"/>
      <c r="AE149" s="284"/>
      <c r="AG149" s="281"/>
      <c r="AH149" s="70"/>
      <c r="AI149" s="70"/>
      <c r="AJ149" s="70"/>
      <c r="AK149" s="70"/>
      <c r="AL149" s="70"/>
      <c r="AM149" s="281"/>
      <c r="AN149" s="281"/>
      <c r="AO149" s="281"/>
      <c r="AP149" s="281"/>
      <c r="AQ149" s="281">
        <f t="shared" si="66"/>
        <v>0</v>
      </c>
      <c r="AR149" s="281">
        <f t="shared" si="67"/>
        <v>0</v>
      </c>
      <c r="AS149" s="281"/>
      <c r="AT149" s="281"/>
      <c r="AU149" s="281">
        <f t="shared" si="69"/>
        <v>0</v>
      </c>
      <c r="AV149" s="281"/>
      <c r="AW149" s="281"/>
      <c r="AX149" s="281"/>
      <c r="AY149" s="281"/>
      <c r="AZ149" s="281"/>
      <c r="BA149" s="281"/>
      <c r="BB149" s="281"/>
      <c r="BC149" s="281"/>
      <c r="BD149" s="281"/>
      <c r="BE149" s="281"/>
      <c r="BF149" s="281"/>
      <c r="BG149" s="281"/>
      <c r="BH149" s="74"/>
      <c r="BI149" s="74"/>
      <c r="BJ149" s="74"/>
      <c r="BK149" s="74"/>
      <c r="BL149" s="74"/>
      <c r="BM149" s="74"/>
      <c r="BN149" s="74"/>
      <c r="BO149" s="74"/>
    </row>
    <row r="150" spans="2:67" s="18" customFormat="1" ht="16.5" hidden="1" thickBot="1">
      <c r="C150" s="19"/>
      <c r="D150" s="141"/>
      <c r="E150" s="141"/>
      <c r="F150" s="21"/>
      <c r="G150" s="20">
        <f t="shared" si="120"/>
        <v>3</v>
      </c>
      <c r="H150" s="20">
        <f t="shared" si="118"/>
        <v>3</v>
      </c>
      <c r="I150" s="20">
        <f t="shared" si="118"/>
        <v>3</v>
      </c>
      <c r="J150" s="20">
        <f t="shared" si="118"/>
        <v>3</v>
      </c>
      <c r="K150" s="20">
        <f t="shared" si="118"/>
        <v>3</v>
      </c>
      <c r="L150" s="20">
        <f t="shared" si="118"/>
        <v>3</v>
      </c>
      <c r="M150" s="20">
        <f t="shared" si="118"/>
        <v>2</v>
      </c>
      <c r="N150" s="20">
        <f t="shared" si="118"/>
        <v>2</v>
      </c>
      <c r="O150" s="20">
        <f t="shared" si="118"/>
        <v>2</v>
      </c>
      <c r="P150" s="20">
        <f t="shared" si="118"/>
        <v>1</v>
      </c>
      <c r="Q150" s="20">
        <f t="shared" si="118"/>
        <v>1</v>
      </c>
      <c r="R150" s="20">
        <f t="shared" si="118"/>
        <v>1</v>
      </c>
      <c r="S150" s="25"/>
      <c r="T150" s="20"/>
      <c r="U150" s="20"/>
      <c r="V150" s="20"/>
      <c r="W150" s="20"/>
      <c r="X150" s="20"/>
      <c r="Y150" s="20"/>
      <c r="Z150" s="67">
        <f t="shared" si="121"/>
        <v>7</v>
      </c>
      <c r="AA150" s="11"/>
      <c r="AB150" s="1">
        <f t="shared" si="119"/>
        <v>20</v>
      </c>
      <c r="AC150" s="24"/>
      <c r="AE150" s="284"/>
      <c r="AG150" s="281"/>
      <c r="AH150" s="70"/>
      <c r="AI150" s="70"/>
      <c r="AJ150" s="70"/>
      <c r="AK150" s="70"/>
      <c r="AL150" s="70"/>
      <c r="AM150" s="281"/>
      <c r="AN150" s="281"/>
      <c r="AO150" s="281"/>
      <c r="AP150" s="281"/>
      <c r="AQ150" s="281">
        <f t="shared" si="66"/>
        <v>0</v>
      </c>
      <c r="AR150" s="281">
        <f t="shared" si="67"/>
        <v>0</v>
      </c>
      <c r="AS150" s="281"/>
      <c r="AT150" s="281"/>
      <c r="AU150" s="281">
        <f t="shared" si="69"/>
        <v>0</v>
      </c>
      <c r="AV150" s="281"/>
      <c r="AW150" s="281"/>
      <c r="AX150" s="281"/>
      <c r="AY150" s="281"/>
      <c r="AZ150" s="281"/>
      <c r="BA150" s="281"/>
      <c r="BB150" s="281"/>
      <c r="BC150" s="281"/>
      <c r="BD150" s="281"/>
      <c r="BE150" s="281"/>
      <c r="BF150" s="281"/>
      <c r="BG150" s="281"/>
      <c r="BH150" s="74"/>
      <c r="BI150" s="74"/>
      <c r="BJ150" s="74"/>
      <c r="BK150" s="74"/>
      <c r="BL150" s="74"/>
      <c r="BM150" s="74"/>
      <c r="BN150" s="74"/>
      <c r="BO150" s="74"/>
    </row>
    <row r="151" spans="2:67" s="18" customFormat="1" ht="16.5" hidden="1" thickBot="1">
      <c r="C151" s="19"/>
      <c r="D151" s="141"/>
      <c r="E151" s="141"/>
      <c r="F151" s="21"/>
      <c r="G151" s="20">
        <f t="shared" si="120"/>
        <v>3</v>
      </c>
      <c r="H151" s="20">
        <f t="shared" si="118"/>
        <v>3</v>
      </c>
      <c r="I151" s="20">
        <f t="shared" si="118"/>
        <v>3</v>
      </c>
      <c r="J151" s="20">
        <f t="shared" si="118"/>
        <v>3</v>
      </c>
      <c r="K151" s="20">
        <f t="shared" si="118"/>
        <v>3</v>
      </c>
      <c r="L151" s="20">
        <f t="shared" si="118"/>
        <v>3</v>
      </c>
      <c r="M151" s="20">
        <f t="shared" si="118"/>
        <v>2</v>
      </c>
      <c r="N151" s="20">
        <f t="shared" si="118"/>
        <v>2</v>
      </c>
      <c r="O151" s="20">
        <f t="shared" si="118"/>
        <v>2</v>
      </c>
      <c r="P151" s="20">
        <f t="shared" si="118"/>
        <v>1</v>
      </c>
      <c r="Q151" s="20">
        <f t="shared" si="118"/>
        <v>1</v>
      </c>
      <c r="R151" s="20">
        <f t="shared" si="118"/>
        <v>1</v>
      </c>
      <c r="S151" s="25"/>
      <c r="T151" s="20"/>
      <c r="U151" s="20"/>
      <c r="V151" s="20"/>
      <c r="W151" s="20"/>
      <c r="X151" s="20"/>
      <c r="Y151" s="20"/>
      <c r="Z151" s="67">
        <f t="shared" si="121"/>
        <v>7</v>
      </c>
      <c r="AA151" s="11"/>
      <c r="AB151" s="1">
        <f t="shared" si="119"/>
        <v>20</v>
      </c>
      <c r="AC151" s="24"/>
      <c r="AE151" s="284"/>
      <c r="AG151" s="281"/>
      <c r="AH151" s="70"/>
      <c r="AI151" s="70"/>
      <c r="AJ151" s="70"/>
      <c r="AK151" s="70"/>
      <c r="AL151" s="70"/>
      <c r="AM151" s="281"/>
      <c r="AN151" s="281"/>
      <c r="AO151" s="281"/>
      <c r="AP151" s="281"/>
      <c r="AQ151" s="281">
        <f t="shared" si="66"/>
        <v>0</v>
      </c>
      <c r="AR151" s="281">
        <f t="shared" si="67"/>
        <v>0</v>
      </c>
      <c r="AS151" s="281"/>
      <c r="AT151" s="281"/>
      <c r="AU151" s="281">
        <f t="shared" si="69"/>
        <v>0</v>
      </c>
      <c r="AV151" s="281"/>
      <c r="AW151" s="281"/>
      <c r="AX151" s="281"/>
      <c r="AY151" s="281"/>
      <c r="AZ151" s="281"/>
      <c r="BA151" s="281"/>
      <c r="BB151" s="281"/>
      <c r="BC151" s="281"/>
      <c r="BD151" s="281"/>
      <c r="BE151" s="281"/>
      <c r="BF151" s="281"/>
      <c r="BG151" s="281"/>
      <c r="BH151" s="74"/>
      <c r="BI151" s="74"/>
      <c r="BJ151" s="74"/>
      <c r="BK151" s="74"/>
      <c r="BL151" s="74"/>
      <c r="BM151" s="74"/>
      <c r="BN151" s="74"/>
      <c r="BO151" s="74"/>
    </row>
    <row r="152" spans="2:67" s="18" customFormat="1" ht="16.5" hidden="1" thickBot="1">
      <c r="C152" s="19"/>
      <c r="D152" s="141"/>
      <c r="E152" s="141"/>
      <c r="F152" s="21"/>
      <c r="G152" s="20">
        <f t="shared" si="120"/>
        <v>3</v>
      </c>
      <c r="H152" s="20">
        <f t="shared" si="118"/>
        <v>3</v>
      </c>
      <c r="I152" s="20">
        <f t="shared" si="118"/>
        <v>3</v>
      </c>
      <c r="J152" s="20">
        <f t="shared" si="118"/>
        <v>3</v>
      </c>
      <c r="K152" s="20">
        <f t="shared" si="118"/>
        <v>3</v>
      </c>
      <c r="L152" s="20">
        <f t="shared" si="118"/>
        <v>3</v>
      </c>
      <c r="M152" s="20">
        <f t="shared" si="118"/>
        <v>2</v>
      </c>
      <c r="N152" s="20">
        <f t="shared" si="118"/>
        <v>2</v>
      </c>
      <c r="O152" s="20">
        <f t="shared" si="118"/>
        <v>2</v>
      </c>
      <c r="P152" s="20">
        <f t="shared" si="118"/>
        <v>1</v>
      </c>
      <c r="Q152" s="20">
        <f t="shared" si="118"/>
        <v>1</v>
      </c>
      <c r="R152" s="20">
        <f t="shared" si="118"/>
        <v>1</v>
      </c>
      <c r="S152" s="25"/>
      <c r="T152" s="20"/>
      <c r="U152" s="20"/>
      <c r="V152" s="20"/>
      <c r="W152" s="20"/>
      <c r="X152" s="20"/>
      <c r="Y152" s="20"/>
      <c r="Z152" s="67">
        <f t="shared" si="121"/>
        <v>7</v>
      </c>
      <c r="AA152" s="11"/>
      <c r="AB152" s="1">
        <f t="shared" si="119"/>
        <v>20</v>
      </c>
      <c r="AC152" s="24"/>
      <c r="AE152" s="284"/>
      <c r="AG152" s="281"/>
      <c r="AH152" s="70"/>
      <c r="AI152" s="70"/>
      <c r="AJ152" s="70"/>
      <c r="AK152" s="70"/>
      <c r="AL152" s="70"/>
      <c r="AM152" s="281"/>
      <c r="AN152" s="281"/>
      <c r="AO152" s="281"/>
      <c r="AP152" s="281"/>
      <c r="AQ152" s="281">
        <f t="shared" si="66"/>
        <v>0</v>
      </c>
      <c r="AR152" s="281">
        <f t="shared" si="67"/>
        <v>0</v>
      </c>
      <c r="AS152" s="281"/>
      <c r="AT152" s="281"/>
      <c r="AU152" s="281">
        <f t="shared" si="69"/>
        <v>0</v>
      </c>
      <c r="AV152" s="281"/>
      <c r="AW152" s="281"/>
      <c r="AX152" s="281"/>
      <c r="AY152" s="281"/>
      <c r="AZ152" s="281"/>
      <c r="BA152" s="281"/>
      <c r="BB152" s="281"/>
      <c r="BC152" s="281"/>
      <c r="BD152" s="281"/>
      <c r="BE152" s="281"/>
      <c r="BF152" s="281"/>
      <c r="BG152" s="281"/>
      <c r="BH152" s="74"/>
      <c r="BI152" s="74"/>
      <c r="BJ152" s="74"/>
      <c r="BK152" s="74"/>
      <c r="BL152" s="74"/>
      <c r="BM152" s="74"/>
      <c r="BN152" s="74"/>
      <c r="BO152" s="74"/>
    </row>
    <row r="153" spans="2:67" s="18" customFormat="1" ht="16.5" hidden="1" thickBot="1">
      <c r="C153" s="19"/>
      <c r="D153" s="141"/>
      <c r="E153" s="141"/>
      <c r="F153" s="21"/>
      <c r="G153" s="20">
        <f t="shared" si="120"/>
        <v>3</v>
      </c>
      <c r="H153" s="20">
        <f t="shared" si="118"/>
        <v>3</v>
      </c>
      <c r="I153" s="20">
        <f t="shared" si="118"/>
        <v>3</v>
      </c>
      <c r="J153" s="20">
        <f t="shared" si="118"/>
        <v>3</v>
      </c>
      <c r="K153" s="20">
        <f t="shared" si="118"/>
        <v>3</v>
      </c>
      <c r="L153" s="20">
        <f t="shared" si="118"/>
        <v>3</v>
      </c>
      <c r="M153" s="20">
        <f t="shared" si="118"/>
        <v>2</v>
      </c>
      <c r="N153" s="20">
        <f t="shared" si="118"/>
        <v>2</v>
      </c>
      <c r="O153" s="20">
        <f t="shared" si="118"/>
        <v>2</v>
      </c>
      <c r="P153" s="20">
        <f t="shared" si="118"/>
        <v>1</v>
      </c>
      <c r="Q153" s="20">
        <f t="shared" si="118"/>
        <v>1</v>
      </c>
      <c r="R153" s="20">
        <f t="shared" si="118"/>
        <v>1</v>
      </c>
      <c r="S153" s="25"/>
      <c r="T153" s="20"/>
      <c r="U153" s="20"/>
      <c r="V153" s="20"/>
      <c r="W153" s="20"/>
      <c r="X153" s="20"/>
      <c r="Y153" s="20"/>
      <c r="Z153" s="67">
        <f t="shared" si="121"/>
        <v>7</v>
      </c>
      <c r="AA153" s="11"/>
      <c r="AB153" s="1">
        <f t="shared" si="119"/>
        <v>20</v>
      </c>
      <c r="AC153" s="24"/>
      <c r="AE153" s="284"/>
      <c r="AG153" s="281"/>
      <c r="AH153" s="70"/>
      <c r="AI153" s="70"/>
      <c r="AJ153" s="70"/>
      <c r="AK153" s="70"/>
      <c r="AL153" s="70"/>
      <c r="AM153" s="281"/>
      <c r="AN153" s="281"/>
      <c r="AO153" s="281"/>
      <c r="AP153" s="281"/>
      <c r="AQ153" s="281">
        <f t="shared" si="66"/>
        <v>0</v>
      </c>
      <c r="AR153" s="281">
        <f t="shared" si="67"/>
        <v>0</v>
      </c>
      <c r="AS153" s="281"/>
      <c r="AT153" s="281"/>
      <c r="AU153" s="281">
        <f t="shared" si="69"/>
        <v>0</v>
      </c>
      <c r="AV153" s="281"/>
      <c r="AW153" s="281"/>
      <c r="AX153" s="281"/>
      <c r="AY153" s="281"/>
      <c r="AZ153" s="281"/>
      <c r="BA153" s="281"/>
      <c r="BB153" s="281"/>
      <c r="BC153" s="281"/>
      <c r="BD153" s="281"/>
      <c r="BE153" s="281"/>
      <c r="BF153" s="281"/>
      <c r="BG153" s="281"/>
      <c r="BH153" s="74"/>
      <c r="BI153" s="74"/>
      <c r="BJ153" s="74"/>
      <c r="BK153" s="74"/>
      <c r="BL153" s="74"/>
      <c r="BM153" s="74"/>
      <c r="BN153" s="74"/>
      <c r="BO153" s="74"/>
    </row>
    <row r="154" spans="2:67" s="18" customFormat="1" ht="16.5" hidden="1" thickBot="1">
      <c r="C154" s="19"/>
      <c r="D154" s="141"/>
      <c r="E154" s="141"/>
      <c r="F154" s="21"/>
      <c r="G154" s="20">
        <f t="shared" si="120"/>
        <v>3</v>
      </c>
      <c r="H154" s="20">
        <f t="shared" si="118"/>
        <v>3</v>
      </c>
      <c r="I154" s="20">
        <f t="shared" si="118"/>
        <v>3</v>
      </c>
      <c r="J154" s="20">
        <f t="shared" si="118"/>
        <v>3</v>
      </c>
      <c r="K154" s="20">
        <f t="shared" si="118"/>
        <v>3</v>
      </c>
      <c r="L154" s="20">
        <f t="shared" si="118"/>
        <v>3</v>
      </c>
      <c r="M154" s="20">
        <f t="shared" si="118"/>
        <v>2</v>
      </c>
      <c r="N154" s="20">
        <f t="shared" si="118"/>
        <v>2</v>
      </c>
      <c r="O154" s="20">
        <f t="shared" si="118"/>
        <v>2</v>
      </c>
      <c r="P154" s="20">
        <f t="shared" si="118"/>
        <v>1</v>
      </c>
      <c r="Q154" s="20">
        <f t="shared" si="118"/>
        <v>1</v>
      </c>
      <c r="R154" s="20">
        <f t="shared" si="118"/>
        <v>1</v>
      </c>
      <c r="S154" s="25"/>
      <c r="T154" s="20"/>
      <c r="U154" s="20"/>
      <c r="V154" s="20"/>
      <c r="W154" s="20"/>
      <c r="X154" s="20"/>
      <c r="Y154" s="20"/>
      <c r="Z154" s="67">
        <f t="shared" si="121"/>
        <v>7</v>
      </c>
      <c r="AA154" s="11"/>
      <c r="AB154" s="1">
        <f t="shared" si="119"/>
        <v>20</v>
      </c>
      <c r="AC154" s="24"/>
      <c r="AE154" s="284"/>
      <c r="AG154" s="281"/>
      <c r="AH154" s="70"/>
      <c r="AI154" s="70"/>
      <c r="AJ154" s="70"/>
      <c r="AK154" s="70"/>
      <c r="AL154" s="70"/>
      <c r="AM154" s="281"/>
      <c r="AN154" s="281"/>
      <c r="AO154" s="281"/>
      <c r="AP154" s="281"/>
      <c r="AQ154" s="281">
        <f t="shared" si="66"/>
        <v>0</v>
      </c>
      <c r="AR154" s="281">
        <f t="shared" si="67"/>
        <v>0</v>
      </c>
      <c r="AS154" s="281"/>
      <c r="AT154" s="281"/>
      <c r="AU154" s="281">
        <f t="shared" si="69"/>
        <v>0</v>
      </c>
      <c r="AV154" s="281"/>
      <c r="AW154" s="281"/>
      <c r="AX154" s="281"/>
      <c r="AY154" s="281"/>
      <c r="AZ154" s="281"/>
      <c r="BA154" s="281"/>
      <c r="BB154" s="281"/>
      <c r="BC154" s="281"/>
      <c r="BD154" s="281"/>
      <c r="BE154" s="281"/>
      <c r="BF154" s="281"/>
      <c r="BG154" s="281"/>
      <c r="BH154" s="74"/>
      <c r="BI154" s="74"/>
      <c r="BJ154" s="74"/>
      <c r="BK154" s="74"/>
      <c r="BL154" s="74"/>
      <c r="BM154" s="74"/>
      <c r="BN154" s="74"/>
      <c r="BO154" s="74"/>
    </row>
    <row r="155" spans="2:67" s="18" customFormat="1" ht="16.5" hidden="1" thickBot="1">
      <c r="C155" s="19"/>
      <c r="D155" s="141"/>
      <c r="E155" s="141"/>
      <c r="F155" s="21"/>
      <c r="G155" s="20">
        <f t="shared" si="120"/>
        <v>3</v>
      </c>
      <c r="H155" s="20">
        <f t="shared" si="118"/>
        <v>3</v>
      </c>
      <c r="I155" s="20">
        <f t="shared" si="118"/>
        <v>3</v>
      </c>
      <c r="J155" s="20">
        <f t="shared" si="118"/>
        <v>3</v>
      </c>
      <c r="K155" s="20">
        <f t="shared" si="118"/>
        <v>3</v>
      </c>
      <c r="L155" s="20">
        <f t="shared" si="118"/>
        <v>3</v>
      </c>
      <c r="M155" s="20">
        <f t="shared" si="118"/>
        <v>2</v>
      </c>
      <c r="N155" s="20">
        <f t="shared" si="118"/>
        <v>2</v>
      </c>
      <c r="O155" s="20">
        <f t="shared" si="118"/>
        <v>2</v>
      </c>
      <c r="P155" s="20">
        <f t="shared" si="118"/>
        <v>1</v>
      </c>
      <c r="Q155" s="20">
        <f t="shared" si="118"/>
        <v>1</v>
      </c>
      <c r="R155" s="20">
        <f t="shared" si="118"/>
        <v>1</v>
      </c>
      <c r="S155" s="25"/>
      <c r="T155" s="20"/>
      <c r="U155" s="20"/>
      <c r="V155" s="20"/>
      <c r="W155" s="20"/>
      <c r="X155" s="20"/>
      <c r="Y155" s="20"/>
      <c r="Z155" s="67">
        <f t="shared" si="121"/>
        <v>7</v>
      </c>
      <c r="AA155" s="11"/>
      <c r="AB155" s="1">
        <f t="shared" si="119"/>
        <v>20</v>
      </c>
      <c r="AC155" s="24"/>
      <c r="AE155" s="284"/>
      <c r="AG155" s="281"/>
      <c r="AH155" s="70"/>
      <c r="AI155" s="70"/>
      <c r="AJ155" s="70"/>
      <c r="AK155" s="70"/>
      <c r="AL155" s="70"/>
      <c r="AM155" s="281"/>
      <c r="AN155" s="281"/>
      <c r="AO155" s="281"/>
      <c r="AP155" s="281"/>
      <c r="AQ155" s="281">
        <f t="shared" si="66"/>
        <v>0</v>
      </c>
      <c r="AR155" s="281">
        <f t="shared" si="67"/>
        <v>0</v>
      </c>
      <c r="AS155" s="281"/>
      <c r="AT155" s="281"/>
      <c r="AU155" s="281">
        <f t="shared" si="69"/>
        <v>0</v>
      </c>
      <c r="AV155" s="281"/>
      <c r="AW155" s="281"/>
      <c r="AX155" s="281"/>
      <c r="AY155" s="281"/>
      <c r="AZ155" s="281"/>
      <c r="BA155" s="281"/>
      <c r="BB155" s="281"/>
      <c r="BC155" s="281"/>
      <c r="BD155" s="281"/>
      <c r="BE155" s="281"/>
      <c r="BF155" s="281"/>
      <c r="BG155" s="281"/>
      <c r="BH155" s="74"/>
      <c r="BI155" s="74"/>
      <c r="BJ155" s="74"/>
      <c r="BK155" s="74"/>
      <c r="BL155" s="74"/>
      <c r="BM155" s="74"/>
      <c r="BN155" s="74"/>
      <c r="BO155" s="74"/>
    </row>
    <row r="156" spans="2:67" s="18" customFormat="1" ht="16.5" hidden="1" thickBot="1">
      <c r="C156" s="19"/>
      <c r="D156" s="141"/>
      <c r="E156" s="141"/>
      <c r="F156" s="21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5"/>
      <c r="T156" s="20"/>
      <c r="U156" s="20"/>
      <c r="V156" s="20"/>
      <c r="W156" s="20"/>
      <c r="X156" s="20"/>
      <c r="Y156" s="20"/>
      <c r="Z156" s="67"/>
      <c r="AA156" s="11"/>
      <c r="AB156" s="1"/>
      <c r="AC156" s="24"/>
      <c r="AE156" s="284"/>
      <c r="AG156" s="281"/>
      <c r="AH156" s="70"/>
      <c r="AI156" s="70"/>
      <c r="AJ156" s="70"/>
      <c r="AK156" s="70"/>
      <c r="AL156" s="70"/>
      <c r="AM156" s="281"/>
      <c r="AN156" s="281"/>
      <c r="AO156" s="281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1"/>
      <c r="BC156" s="281"/>
      <c r="BD156" s="281"/>
      <c r="BE156" s="281"/>
      <c r="BF156" s="281"/>
      <c r="BG156" s="281"/>
      <c r="BH156" s="74"/>
      <c r="BI156" s="74"/>
      <c r="BJ156" s="74"/>
      <c r="BK156" s="74"/>
      <c r="BL156" s="74"/>
      <c r="BM156" s="74"/>
      <c r="BN156" s="74"/>
      <c r="BO156" s="74"/>
    </row>
    <row r="157" spans="2:67" s="18" customFormat="1" ht="16.5" thickBot="1">
      <c r="C157" s="19"/>
      <c r="D157" s="743" t="s">
        <v>1</v>
      </c>
      <c r="E157" s="743"/>
      <c r="F157" s="807" t="s">
        <v>41</v>
      </c>
      <c r="G157" s="821" t="s">
        <v>36</v>
      </c>
      <c r="H157" s="824" t="s">
        <v>37</v>
      </c>
      <c r="I157" s="827" t="s">
        <v>38</v>
      </c>
      <c r="J157" s="830" t="s">
        <v>39</v>
      </c>
      <c r="K157" s="885" t="s">
        <v>40</v>
      </c>
      <c r="L157" s="888" t="s">
        <v>56</v>
      </c>
      <c r="M157" s="851" t="s">
        <v>6</v>
      </c>
      <c r="N157" s="749" t="s">
        <v>2</v>
      </c>
      <c r="O157" s="728" t="s">
        <v>3</v>
      </c>
      <c r="P157" s="857" t="s">
        <v>4</v>
      </c>
      <c r="Q157" s="757" t="s">
        <v>29</v>
      </c>
      <c r="R157" s="747" t="s">
        <v>27</v>
      </c>
      <c r="S157" s="881" t="s">
        <v>31</v>
      </c>
      <c r="T157" s="819" t="s">
        <v>42</v>
      </c>
      <c r="U157" s="819" t="s">
        <v>32</v>
      </c>
      <c r="V157" s="918" t="s">
        <v>33</v>
      </c>
      <c r="W157" s="921" t="s">
        <v>57</v>
      </c>
      <c r="X157" s="819" t="s">
        <v>72</v>
      </c>
      <c r="Y157" s="918" t="s">
        <v>73</v>
      </c>
      <c r="Z157" s="122">
        <f>SUM(Z125:Z138)</f>
        <v>14</v>
      </c>
      <c r="AA157" s="924">
        <v>40683</v>
      </c>
      <c r="AB157" s="907" t="s">
        <v>84</v>
      </c>
      <c r="AC157" s="910" t="s">
        <v>25</v>
      </c>
      <c r="AE157" s="284"/>
      <c r="AG157" s="281"/>
      <c r="AH157" s="70"/>
      <c r="AI157" s="70"/>
      <c r="AJ157" s="70"/>
      <c r="AK157" s="70"/>
      <c r="AL157" s="70"/>
      <c r="AM157" s="281"/>
      <c r="AN157" s="281"/>
      <c r="AO157" s="281"/>
      <c r="AP157" s="281"/>
      <c r="AQ157" s="281"/>
      <c r="AR157" s="281"/>
      <c r="AS157" s="281"/>
      <c r="AT157" s="281"/>
      <c r="AU157" s="281"/>
      <c r="AV157" s="281"/>
      <c r="AW157" s="281"/>
      <c r="AX157" s="281"/>
      <c r="AY157" s="281"/>
      <c r="AZ157" s="281"/>
      <c r="BA157" s="281"/>
      <c r="BB157" s="281"/>
      <c r="BC157" s="281"/>
      <c r="BD157" s="281"/>
      <c r="BE157" s="281"/>
      <c r="BF157" s="281"/>
      <c r="BG157" s="281"/>
      <c r="BH157" s="74"/>
      <c r="BI157" s="74"/>
      <c r="BJ157" s="74"/>
      <c r="BK157" s="74"/>
      <c r="BL157" s="74"/>
      <c r="BM157" s="74"/>
      <c r="BN157" s="74"/>
      <c r="BO157" s="74"/>
    </row>
    <row r="158" spans="2:67" s="1" customFormat="1" ht="16.5" thickBot="1">
      <c r="B158" s="32"/>
      <c r="D158" s="744"/>
      <c r="E158" s="744"/>
      <c r="F158" s="808"/>
      <c r="G158" s="822"/>
      <c r="H158" s="825"/>
      <c r="I158" s="828"/>
      <c r="J158" s="831"/>
      <c r="K158" s="886"/>
      <c r="L158" s="889"/>
      <c r="M158" s="852"/>
      <c r="N158" s="854"/>
      <c r="O158" s="927"/>
      <c r="P158" s="858"/>
      <c r="Q158" s="758"/>
      <c r="R158" s="748"/>
      <c r="S158" s="882"/>
      <c r="T158" s="820"/>
      <c r="U158" s="820"/>
      <c r="V158" s="919"/>
      <c r="W158" s="922"/>
      <c r="X158" s="820"/>
      <c r="Y158" s="919"/>
      <c r="Z158" s="123">
        <f>Z34+Z81+Z122+Z157</f>
        <v>63</v>
      </c>
      <c r="AA158" s="925"/>
      <c r="AB158" s="908"/>
      <c r="AC158" s="911"/>
      <c r="AD158" s="913" t="s">
        <v>11</v>
      </c>
      <c r="AE158" s="284"/>
      <c r="AF158" s="18"/>
      <c r="AG158" s="281"/>
      <c r="AH158" s="776"/>
      <c r="AI158" s="776"/>
      <c r="AJ158" s="776"/>
      <c r="AK158" s="776"/>
      <c r="AL158" s="776"/>
      <c r="AM158" s="776"/>
      <c r="AN158" s="281"/>
      <c r="AO158" s="281"/>
      <c r="AP158" s="281"/>
      <c r="AQ158" s="281"/>
      <c r="AR158" s="281"/>
      <c r="AS158" s="281"/>
      <c r="AT158" s="281"/>
      <c r="AU158" s="281"/>
      <c r="AV158" s="281"/>
      <c r="AW158" s="281"/>
      <c r="AX158" s="281"/>
      <c r="AY158" s="281"/>
      <c r="AZ158" s="281"/>
      <c r="BA158" s="281"/>
      <c r="BB158" s="281"/>
      <c r="BC158" s="281"/>
      <c r="BD158" s="281"/>
      <c r="BE158" s="281"/>
      <c r="BF158" s="281"/>
      <c r="BG158" s="281"/>
      <c r="BH158" s="69"/>
      <c r="BI158" s="69"/>
      <c r="BJ158" s="69"/>
      <c r="BK158" s="69"/>
      <c r="BL158" s="69"/>
      <c r="BM158" s="69"/>
      <c r="BN158" s="69"/>
      <c r="BO158" s="69"/>
    </row>
    <row r="159" spans="2:67" s="1" customFormat="1" ht="16.5" thickBot="1">
      <c r="B159" s="83"/>
      <c r="C159" s="84" t="s">
        <v>35</v>
      </c>
      <c r="D159" s="744"/>
      <c r="E159" s="744"/>
      <c r="F159" s="808"/>
      <c r="G159" s="823"/>
      <c r="H159" s="826"/>
      <c r="I159" s="829"/>
      <c r="J159" s="832"/>
      <c r="K159" s="887"/>
      <c r="L159" s="890"/>
      <c r="M159" s="852"/>
      <c r="N159" s="854"/>
      <c r="O159" s="927"/>
      <c r="P159" s="858"/>
      <c r="Q159" s="758"/>
      <c r="R159" s="748"/>
      <c r="S159" s="882"/>
      <c r="T159" s="820"/>
      <c r="U159" s="820"/>
      <c r="V159" s="919"/>
      <c r="W159" s="922"/>
      <c r="X159" s="820"/>
      <c r="Y159" s="919"/>
      <c r="Z159" s="916" t="s">
        <v>89</v>
      </c>
      <c r="AA159" s="925"/>
      <c r="AB159" s="908"/>
      <c r="AC159" s="911"/>
      <c r="AD159" s="913"/>
      <c r="AE159" s="284"/>
      <c r="AF159" s="18"/>
      <c r="AG159" s="281"/>
      <c r="AH159" s="915"/>
      <c r="AI159" s="915"/>
      <c r="AJ159" s="915"/>
      <c r="AK159" s="915"/>
      <c r="AL159" s="915"/>
      <c r="AM159" s="915"/>
      <c r="AN159" s="281"/>
      <c r="AO159" s="281"/>
      <c r="AP159" s="281"/>
      <c r="AQ159" s="281"/>
      <c r="AR159" s="281"/>
      <c r="AS159" s="281"/>
      <c r="AT159" s="281"/>
      <c r="AU159" s="281"/>
      <c r="AV159" s="281"/>
      <c r="AW159" s="281"/>
      <c r="AX159" s="281"/>
      <c r="AY159" s="281"/>
      <c r="AZ159" s="281"/>
      <c r="BA159" s="281"/>
      <c r="BB159" s="281"/>
      <c r="BC159" s="281"/>
      <c r="BD159" s="281"/>
      <c r="BE159" s="281"/>
      <c r="BF159" s="281"/>
      <c r="BG159" s="281"/>
      <c r="BH159" s="69"/>
      <c r="BI159" s="69"/>
      <c r="BJ159" s="69"/>
      <c r="BK159" s="69"/>
      <c r="BL159" s="69"/>
      <c r="BM159" s="69"/>
      <c r="BN159" s="69"/>
      <c r="BO159" s="69"/>
    </row>
    <row r="160" spans="2:67" s="1" customFormat="1" ht="16.5" thickBot="1">
      <c r="B160" s="117"/>
      <c r="C160" s="34" t="s">
        <v>87</v>
      </c>
      <c r="D160" s="744"/>
      <c r="E160" s="744"/>
      <c r="F160" s="808"/>
      <c r="G160" s="891" t="s">
        <v>34</v>
      </c>
      <c r="H160" s="892"/>
      <c r="I160" s="893"/>
      <c r="J160" s="891" t="s">
        <v>30</v>
      </c>
      <c r="K160" s="892"/>
      <c r="L160" s="893"/>
      <c r="M160" s="853"/>
      <c r="N160" s="750"/>
      <c r="O160" s="729"/>
      <c r="P160" s="928"/>
      <c r="Q160" s="929"/>
      <c r="R160" s="880"/>
      <c r="S160" s="882"/>
      <c r="T160" s="820"/>
      <c r="U160" s="820"/>
      <c r="V160" s="919"/>
      <c r="W160" s="922"/>
      <c r="X160" s="820"/>
      <c r="Y160" s="919"/>
      <c r="Z160" s="917"/>
      <c r="AA160" s="926"/>
      <c r="AB160" s="909"/>
      <c r="AC160" s="912"/>
      <c r="AD160" s="913"/>
      <c r="AE160" s="284"/>
      <c r="AF160" s="18"/>
      <c r="AG160" s="281"/>
      <c r="AH160" s="268">
        <f t="shared" ref="AH160:AO160" si="122">SUM(AH139,AH7:AH32,AH67:AH79,AH101:AH102,AH104:AH110,AH125:AH138)</f>
        <v>76</v>
      </c>
      <c r="AI160" s="269">
        <f t="shared" si="122"/>
        <v>76</v>
      </c>
      <c r="AJ160" s="270">
        <f t="shared" si="122"/>
        <v>76</v>
      </c>
      <c r="AK160" s="268">
        <f t="shared" si="122"/>
        <v>76</v>
      </c>
      <c r="AL160" s="269">
        <f t="shared" si="122"/>
        <v>76</v>
      </c>
      <c r="AM160" s="271">
        <f t="shared" si="122"/>
        <v>76</v>
      </c>
      <c r="AN160" s="272">
        <f t="shared" si="122"/>
        <v>76</v>
      </c>
      <c r="AO160" s="273">
        <f t="shared" si="122"/>
        <v>76</v>
      </c>
      <c r="AP160" s="281"/>
      <c r="AQ160" s="281"/>
      <c r="AR160" s="776" t="s">
        <v>107</v>
      </c>
      <c r="AS160" s="894"/>
      <c r="AT160" s="203">
        <f>SUM(AT7:AT159)</f>
        <v>0</v>
      </c>
      <c r="AU160" s="203">
        <f>SUM(AU7:AU159)</f>
        <v>0</v>
      </c>
      <c r="AV160" s="281" t="s">
        <v>113</v>
      </c>
      <c r="AW160" s="281"/>
      <c r="AX160" s="281"/>
      <c r="AY160" s="281"/>
      <c r="AZ160" s="281"/>
      <c r="BA160" s="281"/>
      <c r="BB160" s="281"/>
      <c r="BC160" s="281"/>
      <c r="BD160" s="281"/>
      <c r="BE160" s="281"/>
      <c r="BF160" s="281"/>
      <c r="BG160" s="281"/>
      <c r="BH160" s="69"/>
      <c r="BI160" s="69"/>
      <c r="BJ160" s="69"/>
      <c r="BK160" s="69"/>
      <c r="BL160" s="69"/>
      <c r="BM160" s="69"/>
      <c r="BN160" s="69"/>
      <c r="BO160" s="69"/>
    </row>
    <row r="161" spans="1:67" s="1" customFormat="1" ht="16.5" thickBot="1">
      <c r="C161" s="125" t="s">
        <v>88</v>
      </c>
      <c r="D161" s="809"/>
      <c r="E161" s="809"/>
      <c r="F161" s="879"/>
      <c r="G161" s="810" t="s">
        <v>5</v>
      </c>
      <c r="H161" s="811"/>
      <c r="I161" s="811"/>
      <c r="J161" s="811"/>
      <c r="K161" s="811"/>
      <c r="L161" s="811"/>
      <c r="M161" s="812"/>
      <c r="N161" s="813" t="s">
        <v>130</v>
      </c>
      <c r="O161" s="814"/>
      <c r="P161" s="814"/>
      <c r="Q161" s="814"/>
      <c r="R161" s="815"/>
      <c r="S161" s="883"/>
      <c r="T161" s="884"/>
      <c r="U161" s="884"/>
      <c r="V161" s="920"/>
      <c r="W161" s="923"/>
      <c r="X161" s="884"/>
      <c r="Y161" s="920"/>
      <c r="Z161" s="895" t="s">
        <v>24</v>
      </c>
      <c r="AA161" s="896"/>
      <c r="AB161" s="896"/>
      <c r="AC161" s="897"/>
      <c r="AD161" s="913"/>
      <c r="AE161" s="284"/>
      <c r="AF161" s="203">
        <f>SUM(AF7:AF159)</f>
        <v>69</v>
      </c>
      <c r="AG161" s="281"/>
      <c r="AH161" s="61" t="s">
        <v>66</v>
      </c>
      <c r="AI161" s="61" t="s">
        <v>67</v>
      </c>
      <c r="AJ161" s="61" t="s">
        <v>68</v>
      </c>
      <c r="AK161" s="61" t="s">
        <v>69</v>
      </c>
      <c r="AL161" s="61" t="s">
        <v>70</v>
      </c>
      <c r="AM161" s="61" t="s">
        <v>71</v>
      </c>
      <c r="AN161" s="61" t="s">
        <v>79</v>
      </c>
      <c r="AO161" s="61" t="s">
        <v>80</v>
      </c>
      <c r="AP161" s="281"/>
      <c r="AQ161" s="281"/>
      <c r="AR161" s="776"/>
      <c r="AS161" s="776"/>
      <c r="AT161" s="776"/>
      <c r="AU161" s="776"/>
      <c r="AV161" s="776"/>
      <c r="AW161" s="281"/>
      <c r="AX161" s="281"/>
      <c r="AY161" s="281"/>
      <c r="AZ161" s="281"/>
      <c r="BA161" s="281"/>
      <c r="BB161" s="281"/>
      <c r="BC161" s="281"/>
      <c r="BD161" s="281"/>
      <c r="BE161" s="281"/>
      <c r="BF161" s="281"/>
      <c r="BG161" s="281"/>
      <c r="BH161" s="69"/>
      <c r="BI161" s="69"/>
      <c r="BJ161" s="69"/>
      <c r="BK161" s="69"/>
      <c r="BL161" s="69"/>
      <c r="BM161" s="69"/>
      <c r="BN161" s="69"/>
      <c r="BO161" s="69"/>
    </row>
    <row r="162" spans="1:67" s="1" customFormat="1" ht="15.75">
      <c r="D162" s="144"/>
      <c r="E162" s="144"/>
      <c r="F162" s="144"/>
      <c r="Z162" s="124"/>
      <c r="AD162" s="914"/>
      <c r="AE162" s="284"/>
      <c r="AF162" s="18"/>
      <c r="AG162" s="281"/>
      <c r="AH162" s="281"/>
      <c r="AI162" s="281"/>
      <c r="AJ162" s="281"/>
      <c r="AK162" s="281"/>
      <c r="AL162" s="281"/>
      <c r="AM162" s="281"/>
      <c r="AN162" s="281"/>
      <c r="AO162" s="281"/>
      <c r="AP162" s="281"/>
      <c r="AQ162" s="281"/>
      <c r="AR162" s="281"/>
      <c r="AS162" s="281"/>
      <c r="AT162" s="281"/>
      <c r="AU162" s="281"/>
      <c r="AV162" s="281"/>
      <c r="AW162" s="281"/>
      <c r="AX162" s="281"/>
      <c r="AY162" s="281"/>
      <c r="AZ162" s="281"/>
      <c r="BA162" s="281"/>
      <c r="BB162" s="281"/>
      <c r="BC162" s="281"/>
      <c r="BD162" s="281"/>
      <c r="BE162" s="281"/>
      <c r="BF162" s="281"/>
      <c r="BG162" s="281"/>
      <c r="BH162" s="69"/>
      <c r="BI162" s="69"/>
      <c r="BJ162" s="69"/>
      <c r="BK162" s="69"/>
      <c r="BL162" s="69"/>
      <c r="BM162" s="69"/>
      <c r="BN162" s="69"/>
      <c r="BO162" s="69"/>
    </row>
    <row r="163" spans="1:67" s="1" customFormat="1" ht="16.5" thickBot="1">
      <c r="C163" s="29" t="s">
        <v>94</v>
      </c>
      <c r="D163" s="279"/>
      <c r="E163" s="279"/>
      <c r="F163" s="144"/>
      <c r="G163" s="36"/>
      <c r="H163" s="36"/>
      <c r="K163" s="36"/>
      <c r="M163" s="29" t="s">
        <v>95</v>
      </c>
      <c r="N163" s="35"/>
      <c r="O163" s="35"/>
      <c r="P163" s="35"/>
      <c r="Q163" s="35"/>
      <c r="R163" s="35"/>
      <c r="S163" s="205"/>
      <c r="T163" s="284"/>
      <c r="U163" s="284"/>
      <c r="V163" s="284"/>
      <c r="W163" s="284"/>
      <c r="X163" s="284"/>
      <c r="Y163" s="284"/>
      <c r="Z163" s="284"/>
      <c r="AE163" s="284"/>
      <c r="AF163" s="18"/>
      <c r="AG163" s="281"/>
      <c r="AH163" s="206" t="s">
        <v>96</v>
      </c>
      <c r="AI163" s="281"/>
      <c r="AJ163" s="281"/>
      <c r="AK163" s="281"/>
      <c r="AL163" s="281"/>
      <c r="AM163" s="281"/>
      <c r="AN163" s="281"/>
      <c r="AO163" s="281"/>
      <c r="AP163" s="281"/>
      <c r="AQ163" s="281"/>
      <c r="AR163" s="281"/>
      <c r="AS163" s="281"/>
      <c r="AT163" s="281"/>
      <c r="AU163" s="281"/>
      <c r="AV163" s="281"/>
      <c r="AW163" s="281"/>
      <c r="AX163" s="281"/>
      <c r="AY163" s="281"/>
      <c r="AZ163" s="281"/>
      <c r="BA163" s="281"/>
      <c r="BB163" s="281"/>
      <c r="BC163" s="281"/>
      <c r="BD163" s="281"/>
      <c r="BE163" s="281"/>
      <c r="BF163" s="281"/>
      <c r="BG163" s="281"/>
      <c r="BH163" s="69"/>
      <c r="BI163" s="69"/>
      <c r="BJ163" s="69"/>
      <c r="BK163" s="69"/>
      <c r="BL163" s="69"/>
      <c r="BM163" s="69"/>
      <c r="BN163" s="69"/>
      <c r="BO163" s="69"/>
    </row>
    <row r="164" spans="1:67" s="179" customFormat="1" ht="12.75">
      <c r="A164" s="175"/>
      <c r="B164" s="176" t="s">
        <v>85</v>
      </c>
      <c r="C164" s="175"/>
      <c r="D164" s="177"/>
      <c r="E164" s="177"/>
      <c r="F164" s="178"/>
      <c r="M164" s="176" t="s">
        <v>136</v>
      </c>
      <c r="N164" s="175"/>
      <c r="O164" s="175"/>
      <c r="P164" s="175"/>
      <c r="Q164" s="175"/>
      <c r="R164" s="175"/>
      <c r="S164" s="180"/>
      <c r="T164" s="175"/>
      <c r="U164" s="175"/>
      <c r="V164" s="175"/>
      <c r="W164" s="175"/>
      <c r="X164" s="175"/>
      <c r="Y164" s="175"/>
      <c r="Z164" s="175"/>
      <c r="AA164" s="181"/>
      <c r="AB164" s="898">
        <v>40566</v>
      </c>
      <c r="AC164" s="899"/>
      <c r="AD164" s="899"/>
      <c r="AE164" s="899"/>
      <c r="AF164" s="900"/>
      <c r="AG164" s="184"/>
      <c r="AH164" s="904" t="s">
        <v>97</v>
      </c>
      <c r="AI164" s="905">
        <f>SUM(AK160:AM160)/6/2</f>
        <v>19</v>
      </c>
      <c r="AJ164" s="906" t="s">
        <v>98</v>
      </c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5"/>
      <c r="BI164" s="185"/>
      <c r="BJ164" s="185"/>
      <c r="BK164" s="185"/>
      <c r="BL164" s="185"/>
      <c r="BM164" s="185"/>
      <c r="BN164" s="185"/>
      <c r="BO164" s="185"/>
    </row>
    <row r="165" spans="1:67" s="179" customFormat="1" thickBot="1">
      <c r="A165" s="175"/>
      <c r="B165" s="186" t="s">
        <v>60</v>
      </c>
      <c r="C165" s="187">
        <v>5</v>
      </c>
      <c r="D165" s="188" t="s">
        <v>61</v>
      </c>
      <c r="E165" s="188" t="s">
        <v>62</v>
      </c>
      <c r="F165" s="188">
        <v>4</v>
      </c>
      <c r="G165" s="187" t="s">
        <v>63</v>
      </c>
      <c r="H165" s="187" t="s">
        <v>64</v>
      </c>
      <c r="I165" s="187">
        <v>3</v>
      </c>
      <c r="J165" s="187" t="s">
        <v>65</v>
      </c>
      <c r="K165" s="187">
        <v>2</v>
      </c>
      <c r="M165" s="176" t="s">
        <v>138</v>
      </c>
      <c r="N165" s="175"/>
      <c r="O165" s="175"/>
      <c r="P165" s="175"/>
      <c r="Q165" s="175"/>
      <c r="R165" s="175"/>
      <c r="S165" s="180"/>
      <c r="T165" s="175"/>
      <c r="U165" s="175"/>
      <c r="V165" s="175"/>
      <c r="W165" s="175"/>
      <c r="X165" s="175"/>
      <c r="Y165" s="175"/>
      <c r="Z165" s="175"/>
      <c r="AA165" s="181"/>
      <c r="AB165" s="901"/>
      <c r="AC165" s="902"/>
      <c r="AD165" s="902"/>
      <c r="AE165" s="902"/>
      <c r="AF165" s="903"/>
      <c r="AG165" s="184"/>
      <c r="AH165" s="904"/>
      <c r="AI165" s="905"/>
      <c r="AJ165" s="906"/>
      <c r="AK165" s="184"/>
      <c r="AL165" s="184"/>
      <c r="AM165" s="184">
        <v>1</v>
      </c>
      <c r="AN165" s="202" t="s">
        <v>110</v>
      </c>
      <c r="AO165" s="184"/>
      <c r="AP165" s="184"/>
      <c r="AQ165" s="184"/>
      <c r="AR165" s="184"/>
      <c r="AS165" s="184"/>
      <c r="AT165" s="184"/>
      <c r="AU165" s="184"/>
      <c r="AV165" s="184"/>
      <c r="AW165" s="184"/>
      <c r="AX165" s="184"/>
      <c r="AY165" s="184"/>
      <c r="AZ165" s="184"/>
      <c r="BA165" s="184"/>
      <c r="BB165" s="184"/>
      <c r="BC165" s="184"/>
      <c r="BD165" s="184"/>
      <c r="BE165" s="184"/>
      <c r="BF165" s="184"/>
      <c r="BG165" s="184"/>
      <c r="BH165" s="185"/>
      <c r="BI165" s="185"/>
      <c r="BJ165" s="185"/>
      <c r="BK165" s="185"/>
      <c r="BL165" s="185"/>
      <c r="BM165" s="185"/>
      <c r="BN165" s="185"/>
      <c r="BO165" s="185"/>
    </row>
    <row r="166" spans="1:67" s="179" customFormat="1" ht="12.75">
      <c r="A166" s="175"/>
      <c r="B166" s="204">
        <v>5.4</v>
      </c>
      <c r="C166" s="189">
        <v>5</v>
      </c>
      <c r="D166" s="188">
        <v>4.7</v>
      </c>
      <c r="E166" s="188">
        <v>4.4000000000000004</v>
      </c>
      <c r="F166" s="188">
        <v>4</v>
      </c>
      <c r="G166" s="187">
        <v>3.7</v>
      </c>
      <c r="H166" s="187">
        <v>3.4</v>
      </c>
      <c r="I166" s="187">
        <v>3</v>
      </c>
      <c r="J166" s="187">
        <v>2.7</v>
      </c>
      <c r="K166" s="187">
        <v>2</v>
      </c>
      <c r="N166" s="176" t="s">
        <v>137</v>
      </c>
      <c r="O166" s="175"/>
      <c r="P166" s="175"/>
      <c r="Q166" s="175"/>
      <c r="R166" s="175"/>
      <c r="S166" s="180"/>
      <c r="T166" s="175"/>
      <c r="U166" s="175"/>
      <c r="V166" s="175"/>
      <c r="W166" s="175"/>
      <c r="X166" s="175"/>
      <c r="AB166" s="175"/>
      <c r="AC166" s="175"/>
      <c r="AD166" s="175"/>
      <c r="AE166" s="182"/>
      <c r="AF166" s="183"/>
      <c r="AG166" s="184"/>
      <c r="AH166" s="274"/>
      <c r="AI166" s="274"/>
      <c r="AJ166" s="274"/>
      <c r="AK166" s="184"/>
      <c r="AL166" s="184"/>
      <c r="AM166" s="184">
        <v>2</v>
      </c>
      <c r="AN166" s="202" t="s">
        <v>114</v>
      </c>
      <c r="AO166" s="184"/>
      <c r="AP166" s="184"/>
      <c r="AQ166" s="184"/>
      <c r="AR166" s="184"/>
      <c r="AS166" s="184"/>
      <c r="AT166" s="184"/>
      <c r="AU166" s="184"/>
      <c r="AV166" s="184"/>
      <c r="AW166" s="184"/>
      <c r="AX166" s="184"/>
      <c r="AY166" s="184"/>
      <c r="AZ166" s="184"/>
      <c r="BA166" s="184"/>
      <c r="BB166" s="184"/>
      <c r="BC166" s="184"/>
      <c r="BD166" s="184"/>
      <c r="BE166" s="184"/>
      <c r="BF166" s="184"/>
      <c r="BG166" s="184"/>
      <c r="BH166" s="185"/>
      <c r="BI166" s="185"/>
      <c r="BJ166" s="185"/>
      <c r="BK166" s="185"/>
      <c r="BL166" s="185"/>
      <c r="BM166" s="185"/>
      <c r="BN166" s="185"/>
      <c r="BO166" s="185"/>
    </row>
    <row r="167" spans="1:67" s="179" customFormat="1" ht="15">
      <c r="A167" s="175"/>
      <c r="B167" s="176" t="s">
        <v>139</v>
      </c>
      <c r="D167" s="190"/>
      <c r="E167" s="191"/>
      <c r="F167" s="190"/>
      <c r="G167" s="182"/>
      <c r="H167" s="192"/>
      <c r="I167" s="182"/>
      <c r="J167" s="192"/>
      <c r="L167" s="182"/>
      <c r="M167" s="176" t="s">
        <v>93</v>
      </c>
      <c r="N167" s="175"/>
      <c r="O167" s="175"/>
      <c r="P167" s="175"/>
      <c r="Q167" s="175"/>
      <c r="R167" s="175"/>
      <c r="S167" s="180"/>
      <c r="T167" s="175"/>
      <c r="U167" s="175"/>
      <c r="V167" s="175"/>
      <c r="W167" s="175"/>
      <c r="X167" s="175"/>
      <c r="AB167" s="175"/>
      <c r="AC167" s="175"/>
      <c r="AD167" s="175"/>
      <c r="AE167" s="182"/>
      <c r="AF167" s="183"/>
      <c r="AG167" s="210" t="s">
        <v>99</v>
      </c>
      <c r="AH167" s="274"/>
      <c r="AI167" s="274"/>
      <c r="AJ167" s="274" t="s">
        <v>105</v>
      </c>
      <c r="AK167" s="184"/>
      <c r="AL167" s="184"/>
      <c r="AM167" s="184">
        <v>3</v>
      </c>
      <c r="AN167" s="202" t="s">
        <v>115</v>
      </c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184"/>
      <c r="BB167" s="184"/>
      <c r="BC167" s="184"/>
      <c r="BD167" s="184"/>
      <c r="BE167" s="184"/>
      <c r="BF167" s="184"/>
      <c r="BG167" s="184"/>
      <c r="BH167" s="185"/>
      <c r="BI167" s="185"/>
      <c r="BJ167" s="185"/>
      <c r="BK167" s="185"/>
      <c r="BL167" s="185"/>
      <c r="BM167" s="185"/>
      <c r="BN167" s="185"/>
      <c r="BO167" s="185"/>
    </row>
    <row r="168" spans="1:67" s="179" customFormat="1" ht="15.75">
      <c r="A168" s="175"/>
      <c r="B168" s="176" t="s">
        <v>131</v>
      </c>
      <c r="D168" s="177"/>
      <c r="E168" s="177"/>
      <c r="F168" s="178"/>
      <c r="L168" s="193"/>
      <c r="M168" s="200" t="s">
        <v>103</v>
      </c>
      <c r="N168" s="175"/>
      <c r="O168" s="175"/>
      <c r="P168" s="175"/>
      <c r="Q168" s="175"/>
      <c r="R168" s="175"/>
      <c r="S168" s="180"/>
      <c r="T168" s="175"/>
      <c r="U168" s="175"/>
      <c r="V168" s="175"/>
      <c r="W168" s="175"/>
      <c r="X168" s="175"/>
      <c r="Y168" s="175"/>
      <c r="Z168" s="175"/>
      <c r="AA168" s="181"/>
      <c r="AB168" s="175"/>
      <c r="AC168" s="175"/>
      <c r="AD168" s="175"/>
      <c r="AE168" s="182"/>
      <c r="AF168" s="183"/>
      <c r="AG168" s="210" t="s">
        <v>100</v>
      </c>
      <c r="AH168" s="275">
        <f>SUM(AH160:AJ160)</f>
        <v>228</v>
      </c>
      <c r="AI168" s="274"/>
      <c r="AJ168" s="275">
        <f>(B138+B110+B79+B32)*3</f>
        <v>111</v>
      </c>
      <c r="AK168" s="184"/>
      <c r="AL168" s="184"/>
      <c r="AM168" s="184">
        <v>4</v>
      </c>
      <c r="AN168" s="202" t="s">
        <v>116</v>
      </c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5"/>
      <c r="BI168" s="185"/>
      <c r="BJ168" s="185"/>
      <c r="BK168" s="185"/>
      <c r="BL168" s="185"/>
      <c r="BM168" s="185"/>
      <c r="BN168" s="185"/>
      <c r="BO168" s="185"/>
    </row>
    <row r="169" spans="1:67" s="179" customFormat="1" ht="15.75">
      <c r="A169" s="175"/>
      <c r="B169" s="176" t="s">
        <v>134</v>
      </c>
      <c r="D169" s="177"/>
      <c r="E169" s="177"/>
      <c r="F169" s="194"/>
      <c r="G169" s="195"/>
      <c r="H169" s="196"/>
      <c r="M169" s="176" t="s">
        <v>102</v>
      </c>
      <c r="N169" s="175"/>
      <c r="O169" s="175"/>
      <c r="P169" s="175"/>
      <c r="Q169" s="175"/>
      <c r="R169" s="175"/>
      <c r="S169" s="180"/>
      <c r="T169" s="175"/>
      <c r="U169" s="175"/>
      <c r="V169" s="175"/>
      <c r="W169" s="175"/>
      <c r="X169" s="175"/>
      <c r="Y169" s="175"/>
      <c r="Z169" s="175"/>
      <c r="AA169" s="181"/>
      <c r="AB169" s="175"/>
      <c r="AC169" s="175"/>
      <c r="AD169" s="175"/>
      <c r="AE169" s="182"/>
      <c r="AF169" s="183"/>
      <c r="AG169" s="210" t="s">
        <v>101</v>
      </c>
      <c r="AH169" s="275">
        <f>SUM(AK160:AM160)</f>
        <v>228</v>
      </c>
      <c r="AI169" s="274"/>
      <c r="AJ169" s="275">
        <f>AJ168</f>
        <v>111</v>
      </c>
      <c r="AK169" s="184"/>
      <c r="AL169" s="184"/>
      <c r="AM169" s="184">
        <v>5</v>
      </c>
      <c r="AN169" s="202"/>
      <c r="AO169" s="184"/>
      <c r="AP169" s="184"/>
      <c r="AQ169" s="184"/>
      <c r="AR169" s="184"/>
      <c r="AS169" s="184"/>
      <c r="AT169" s="184"/>
      <c r="AU169" s="184"/>
      <c r="AV169" s="184"/>
      <c r="AW169" s="184"/>
      <c r="AX169" s="184"/>
      <c r="AY169" s="184"/>
      <c r="AZ169" s="184"/>
      <c r="BA169" s="184"/>
      <c r="BB169" s="184"/>
      <c r="BC169" s="184"/>
      <c r="BD169" s="184"/>
      <c r="BE169" s="184"/>
      <c r="BF169" s="184"/>
      <c r="BG169" s="184"/>
      <c r="BH169" s="185"/>
      <c r="BI169" s="185"/>
      <c r="BJ169" s="185"/>
      <c r="BK169" s="185"/>
      <c r="BL169" s="185"/>
      <c r="BM169" s="185"/>
      <c r="BN169" s="185"/>
      <c r="BO169" s="185"/>
    </row>
    <row r="170" spans="1:67" s="179" customFormat="1" ht="12.75">
      <c r="A170" s="175"/>
      <c r="B170" s="176" t="s">
        <v>135</v>
      </c>
      <c r="D170" s="177"/>
      <c r="E170" s="177"/>
      <c r="F170" s="194"/>
      <c r="G170" s="195"/>
      <c r="H170" s="196"/>
      <c r="M170" s="176" t="s">
        <v>104</v>
      </c>
      <c r="N170" s="175"/>
      <c r="O170" s="175"/>
      <c r="P170" s="175"/>
      <c r="Q170" s="175"/>
      <c r="R170" s="175"/>
      <c r="S170" s="180"/>
      <c r="T170" s="175"/>
      <c r="U170" s="175"/>
      <c r="V170" s="175"/>
      <c r="W170" s="175"/>
      <c r="X170" s="175"/>
      <c r="Y170" s="175"/>
      <c r="AC170" s="175"/>
      <c r="AD170" s="175"/>
      <c r="AE170" s="182"/>
      <c r="AF170" s="183"/>
      <c r="AG170" s="184"/>
      <c r="AH170" s="274"/>
      <c r="AI170" s="274"/>
      <c r="AJ170" s="274"/>
      <c r="AK170" s="184"/>
      <c r="AL170" s="184"/>
      <c r="AM170" s="184"/>
      <c r="AN170" s="184"/>
      <c r="AO170" s="184"/>
      <c r="AP170" s="184"/>
      <c r="AQ170" s="184"/>
      <c r="AR170" s="184"/>
      <c r="AS170" s="184"/>
      <c r="AT170" s="184"/>
      <c r="AU170" s="184"/>
      <c r="AV170" s="184"/>
      <c r="AW170" s="184"/>
      <c r="AX170" s="184"/>
      <c r="AY170" s="184"/>
      <c r="AZ170" s="184"/>
      <c r="BA170" s="184"/>
      <c r="BB170" s="184"/>
      <c r="BC170" s="184"/>
      <c r="BD170" s="184"/>
      <c r="BE170" s="184"/>
      <c r="BF170" s="184"/>
      <c r="BG170" s="184"/>
      <c r="BH170" s="185"/>
      <c r="BI170" s="185"/>
      <c r="BJ170" s="185"/>
      <c r="BK170" s="185"/>
      <c r="BL170" s="185"/>
      <c r="BM170" s="185"/>
      <c r="BN170" s="185"/>
      <c r="BO170" s="185"/>
    </row>
    <row r="171" spans="1:67" s="179" customFormat="1" ht="12.75">
      <c r="A171" s="175"/>
      <c r="C171" s="176"/>
      <c r="D171" s="177"/>
      <c r="E171" s="177"/>
      <c r="F171" s="194"/>
      <c r="G171" s="195"/>
      <c r="H171" s="196"/>
      <c r="N171" s="175"/>
      <c r="O171" s="175"/>
      <c r="P171" s="175"/>
      <c r="Q171" s="175"/>
      <c r="R171" s="175"/>
      <c r="S171" s="180"/>
      <c r="T171" s="184"/>
      <c r="U171" s="184"/>
      <c r="V171" s="184"/>
      <c r="W171" s="175"/>
      <c r="X171" s="175"/>
      <c r="Y171" s="175"/>
      <c r="AC171" s="175"/>
      <c r="AD171" s="175"/>
      <c r="AE171" s="182"/>
      <c r="AF171" s="183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5"/>
      <c r="BI171" s="185"/>
      <c r="BJ171" s="185"/>
      <c r="BK171" s="185"/>
      <c r="BL171" s="185"/>
      <c r="BM171" s="185"/>
      <c r="BN171" s="185"/>
      <c r="BO171" s="185"/>
    </row>
    <row r="172" spans="1:67" s="179" customFormat="1" ht="12.75">
      <c r="A172" s="175"/>
      <c r="D172" s="198"/>
      <c r="E172" s="198"/>
      <c r="F172" s="194"/>
      <c r="G172" s="195"/>
      <c r="H172" s="196"/>
      <c r="J172" s="197"/>
      <c r="N172" s="175"/>
      <c r="O172" s="175"/>
      <c r="P172" s="175"/>
      <c r="Q172" s="175"/>
      <c r="R172" s="175"/>
      <c r="S172" s="180"/>
      <c r="T172" s="184"/>
      <c r="U172" s="184"/>
      <c r="V172" s="184"/>
      <c r="W172" s="175"/>
      <c r="X172" s="175"/>
      <c r="Y172" s="175"/>
      <c r="Z172" s="175"/>
      <c r="AA172" s="181"/>
      <c r="AB172" s="175"/>
      <c r="AC172" s="175"/>
      <c r="AD172" s="175"/>
      <c r="AE172" s="182"/>
      <c r="AF172" s="183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4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5"/>
      <c r="BI172" s="185"/>
      <c r="BJ172" s="185"/>
      <c r="BK172" s="185"/>
      <c r="BL172" s="185"/>
      <c r="BM172" s="185"/>
      <c r="BN172" s="185"/>
      <c r="BO172" s="185"/>
    </row>
    <row r="173" spans="1:67" ht="15.75">
      <c r="D173" s="146"/>
      <c r="E173" s="146"/>
      <c r="F173" s="145"/>
      <c r="G173" s="16"/>
      <c r="H173" s="17"/>
    </row>
    <row r="174" spans="1:67" ht="15.75">
      <c r="D174" s="146"/>
      <c r="E174" s="146"/>
      <c r="F174" s="147"/>
      <c r="G174" s="16"/>
      <c r="H174" s="17"/>
    </row>
    <row r="175" spans="1:67" ht="15.75">
      <c r="D175" s="146"/>
      <c r="E175" s="146"/>
      <c r="F175" s="147"/>
      <c r="G175" s="16"/>
      <c r="H175" s="17"/>
      <c r="J175" s="15"/>
    </row>
    <row r="176" spans="1:67" ht="15.75">
      <c r="D176" s="146"/>
      <c r="E176" s="146"/>
      <c r="F176" s="147"/>
      <c r="G176" s="16"/>
      <c r="H176" s="17"/>
      <c r="J176" s="15"/>
    </row>
    <row r="177" spans="4:9" ht="15.75">
      <c r="D177" s="146"/>
      <c r="E177" s="146"/>
      <c r="F177" s="145"/>
      <c r="G177" s="16"/>
      <c r="H177" s="17"/>
      <c r="I177" s="17"/>
    </row>
    <row r="178" spans="4:9" ht="15.75">
      <c r="D178" s="148"/>
      <c r="E178" s="148"/>
      <c r="F178" s="149"/>
      <c r="G178" s="16"/>
      <c r="H178" s="17"/>
      <c r="I178" s="17"/>
    </row>
    <row r="179" spans="4:9" ht="15.75">
      <c r="D179" s="148"/>
      <c r="E179" s="148"/>
      <c r="F179" s="145"/>
      <c r="G179" s="17"/>
      <c r="H179" s="17"/>
      <c r="I179" s="17"/>
    </row>
    <row r="180" spans="4:9" ht="15.75">
      <c r="D180" s="146"/>
      <c r="E180" s="146"/>
      <c r="F180" s="147"/>
      <c r="G180" s="15"/>
      <c r="H180" s="15"/>
      <c r="I180" s="15"/>
    </row>
    <row r="181" spans="4:9" ht="15.75">
      <c r="D181" s="146"/>
      <c r="E181" s="146"/>
      <c r="F181" s="147"/>
      <c r="G181" s="15"/>
      <c r="H181" s="15"/>
      <c r="I181" s="15"/>
    </row>
  </sheetData>
  <mergeCells count="117">
    <mergeCell ref="AR160:AS160"/>
    <mergeCell ref="G161:M161"/>
    <mergeCell ref="N161:R161"/>
    <mergeCell ref="Z161:AC161"/>
    <mergeCell ref="AR161:AV161"/>
    <mergeCell ref="AB164:AF165"/>
    <mergeCell ref="AH164:AH165"/>
    <mergeCell ref="AI164:AI165"/>
    <mergeCell ref="AJ164:AJ165"/>
    <mergeCell ref="AB157:AB160"/>
    <mergeCell ref="AC157:AC160"/>
    <mergeCell ref="AD158:AD162"/>
    <mergeCell ref="AH158:AJ159"/>
    <mergeCell ref="AK158:AM159"/>
    <mergeCell ref="Z159:Z160"/>
    <mergeCell ref="U157:U161"/>
    <mergeCell ref="V157:V161"/>
    <mergeCell ref="W157:W161"/>
    <mergeCell ref="X157:X161"/>
    <mergeCell ref="Y157:Y161"/>
    <mergeCell ref="AA157:AA160"/>
    <mergeCell ref="O157:O160"/>
    <mergeCell ref="P157:P160"/>
    <mergeCell ref="Q157:Q160"/>
    <mergeCell ref="D157:D161"/>
    <mergeCell ref="E157:E161"/>
    <mergeCell ref="F157:F161"/>
    <mergeCell ref="G157:G159"/>
    <mergeCell ref="H157:H159"/>
    <mergeCell ref="R157:R160"/>
    <mergeCell ref="S157:S161"/>
    <mergeCell ref="T157:T161"/>
    <mergeCell ref="I157:I159"/>
    <mergeCell ref="J157:J159"/>
    <mergeCell ref="K157:K159"/>
    <mergeCell ref="L157:L159"/>
    <mergeCell ref="M157:M160"/>
    <mergeCell ref="N157:N160"/>
    <mergeCell ref="G160:I160"/>
    <mergeCell ref="J160:L160"/>
    <mergeCell ref="AB99:AB100"/>
    <mergeCell ref="AC99:AC100"/>
    <mergeCell ref="AH99:AO99"/>
    <mergeCell ref="S123:S124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B123:AB124"/>
    <mergeCell ref="AC123:AC124"/>
    <mergeCell ref="AH123:AO123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9:AA100"/>
    <mergeCell ref="AT3:AT6"/>
    <mergeCell ref="AU3:AU6"/>
    <mergeCell ref="AV3:AV6"/>
    <mergeCell ref="AG4:AG6"/>
    <mergeCell ref="AH5:AO5"/>
    <mergeCell ref="S65:S66"/>
    <mergeCell ref="T65:T66"/>
    <mergeCell ref="U65:U66"/>
    <mergeCell ref="V65:V66"/>
    <mergeCell ref="W65:W66"/>
    <mergeCell ref="AH65:AO65"/>
    <mergeCell ref="X65:X66"/>
    <mergeCell ref="Y65:Y66"/>
    <mergeCell ref="Z65:Z66"/>
    <mergeCell ref="AA65:AA66"/>
    <mergeCell ref="AB65:AB66"/>
    <mergeCell ref="AC65:AC66"/>
    <mergeCell ref="AF3:AF6"/>
    <mergeCell ref="AP3:AP6"/>
    <mergeCell ref="AQ3:AQ6"/>
    <mergeCell ref="AR3:AR6"/>
    <mergeCell ref="AS3:AS6"/>
    <mergeCell ref="Y2:Y6"/>
    <mergeCell ref="Z2:Z6"/>
    <mergeCell ref="AA2:AA6"/>
    <mergeCell ref="AB2:AB6"/>
    <mergeCell ref="AC2:AC6"/>
    <mergeCell ref="Z1:AC1"/>
    <mergeCell ref="AD1:AD6"/>
    <mergeCell ref="M2:M5"/>
    <mergeCell ref="N2:N5"/>
    <mergeCell ref="O2:O5"/>
    <mergeCell ref="P2:P5"/>
    <mergeCell ref="Q2:Q5"/>
    <mergeCell ref="R2:R5"/>
    <mergeCell ref="S2:S6"/>
    <mergeCell ref="T2:T6"/>
    <mergeCell ref="D1:D5"/>
    <mergeCell ref="E1:E5"/>
    <mergeCell ref="F1:F5"/>
    <mergeCell ref="G1:M1"/>
    <mergeCell ref="N1:R1"/>
    <mergeCell ref="S1:Y1"/>
    <mergeCell ref="U2:U6"/>
    <mergeCell ref="V2:V6"/>
    <mergeCell ref="W2:W6"/>
    <mergeCell ref="X2:X6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89"/>
  <sheetViews>
    <sheetView topLeftCell="B1" workbookViewId="0">
      <selection activeCell="R28" sqref="R28"/>
    </sheetView>
  </sheetViews>
  <sheetFormatPr defaultRowHeight="13.5" customHeight="1"/>
  <cols>
    <col min="1" max="1" width="3.5703125" style="1" hidden="1" customWidth="1"/>
    <col min="2" max="2" width="4.140625" style="2" customWidth="1"/>
    <col min="3" max="3" width="15.28515625" style="2" customWidth="1"/>
    <col min="4" max="4" width="4.28515625" style="132" customWidth="1"/>
    <col min="5" max="5" width="4.85546875" style="132" customWidth="1"/>
    <col min="6" max="6" width="5.140625" style="133" customWidth="1"/>
    <col min="7" max="11" width="5.140625" style="2" customWidth="1"/>
    <col min="12" max="12" width="5.140625" style="22" customWidth="1"/>
    <col min="13" max="13" width="5.5703125" style="22" customWidth="1"/>
    <col min="14" max="15" width="3.5703125" style="1" customWidth="1"/>
    <col min="16" max="18" width="5" style="1" customWidth="1"/>
    <col min="19" max="19" width="5.28515625" style="205" customWidth="1"/>
    <col min="20" max="20" width="4.5703125" style="1" customWidth="1"/>
    <col min="21" max="21" width="3.5703125" style="1" customWidth="1"/>
    <col min="22" max="26" width="3" style="1" customWidth="1"/>
    <col min="27" max="27" width="3.85546875" style="1" hidden="1" customWidth="1"/>
    <col min="28" max="28" width="4" style="3" hidden="1" customWidth="1"/>
    <col min="29" max="29" width="3.7109375" style="1" hidden="1" customWidth="1"/>
    <col min="30" max="30" width="3.85546875" style="1" hidden="1" customWidth="1"/>
    <col min="31" max="31" width="4" style="1" customWidth="1"/>
    <col min="32" max="32" width="1.85546875" style="284" customWidth="1"/>
    <col min="33" max="33" width="4.28515625" style="18" customWidth="1"/>
    <col min="34" max="34" width="4.5703125" style="281" customWidth="1"/>
    <col min="35" max="35" width="4.42578125" style="281" customWidth="1"/>
    <col min="36" max="36" width="4.28515625" style="281" customWidth="1"/>
    <col min="37" max="37" width="4.42578125" style="281" customWidth="1"/>
    <col min="38" max="38" width="4.7109375" style="281" customWidth="1"/>
    <col min="39" max="39" width="4.140625" style="281" customWidth="1"/>
    <col min="40" max="40" width="4.42578125" style="281" customWidth="1"/>
    <col min="41" max="42" width="5" style="281" customWidth="1"/>
    <col min="43" max="44" width="6.42578125" style="281" customWidth="1"/>
    <col min="45" max="46" width="4.42578125" style="281" customWidth="1"/>
    <col min="47" max="47" width="6.28515625" style="281" customWidth="1"/>
    <col min="48" max="48" width="6" style="281" customWidth="1"/>
    <col min="49" max="60" width="9.140625" style="281"/>
    <col min="61" max="68" width="9.140625" style="69"/>
    <col min="69" max="16384" width="9.140625" style="2"/>
  </cols>
  <sheetData>
    <row r="1" spans="2:68" s="1" customFormat="1" ht="13.5" customHeight="1" thickBot="1">
      <c r="B1" s="32"/>
      <c r="D1" s="743" t="s">
        <v>1</v>
      </c>
      <c r="E1" s="743" t="s">
        <v>132</v>
      </c>
      <c r="F1" s="807" t="s">
        <v>41</v>
      </c>
      <c r="G1" s="810" t="s">
        <v>5</v>
      </c>
      <c r="H1" s="811"/>
      <c r="I1" s="811"/>
      <c r="J1" s="811"/>
      <c r="K1" s="811"/>
      <c r="L1" s="811"/>
      <c r="M1" s="812"/>
      <c r="N1" s="813" t="s">
        <v>130</v>
      </c>
      <c r="O1" s="814"/>
      <c r="P1" s="814"/>
      <c r="Q1" s="814"/>
      <c r="R1" s="815"/>
      <c r="S1" s="810" t="s">
        <v>43</v>
      </c>
      <c r="T1" s="811"/>
      <c r="U1" s="811"/>
      <c r="V1" s="811"/>
      <c r="W1" s="811"/>
      <c r="X1" s="811"/>
      <c r="Y1" s="811"/>
      <c r="Z1" s="812"/>
      <c r="AA1" s="845" t="s">
        <v>24</v>
      </c>
      <c r="AB1" s="846"/>
      <c r="AC1" s="846"/>
      <c r="AD1" s="847"/>
      <c r="AE1" s="848" t="s">
        <v>77</v>
      </c>
      <c r="AF1" s="120"/>
      <c r="AG1" s="18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69"/>
      <c r="BJ1" s="69"/>
      <c r="BK1" s="69"/>
      <c r="BL1" s="69"/>
      <c r="BM1" s="69"/>
      <c r="BN1" s="69"/>
      <c r="BO1" s="69"/>
      <c r="BP1" s="69"/>
    </row>
    <row r="2" spans="2:68" s="1" customFormat="1" ht="13.5" customHeight="1" thickBot="1">
      <c r="B2" s="118"/>
      <c r="C2" s="119" t="s">
        <v>35</v>
      </c>
      <c r="D2" s="744"/>
      <c r="E2" s="744"/>
      <c r="F2" s="808"/>
      <c r="G2" s="276" t="s">
        <v>34</v>
      </c>
      <c r="H2" s="277"/>
      <c r="I2" s="278"/>
      <c r="J2" s="276" t="s">
        <v>30</v>
      </c>
      <c r="K2" s="277"/>
      <c r="L2" s="277"/>
      <c r="M2" s="851" t="s">
        <v>6</v>
      </c>
      <c r="N2" s="749" t="s">
        <v>2</v>
      </c>
      <c r="O2" s="855" t="s">
        <v>3</v>
      </c>
      <c r="P2" s="857" t="s">
        <v>4</v>
      </c>
      <c r="Q2" s="757" t="s">
        <v>29</v>
      </c>
      <c r="R2" s="747" t="s">
        <v>76</v>
      </c>
      <c r="S2" s="802" t="s">
        <v>31</v>
      </c>
      <c r="T2" s="791" t="s">
        <v>42</v>
      </c>
      <c r="U2" s="791" t="s">
        <v>128</v>
      </c>
      <c r="V2" s="791" t="s">
        <v>33</v>
      </c>
      <c r="W2" s="816" t="s">
        <v>57</v>
      </c>
      <c r="X2" s="819" t="s">
        <v>129</v>
      </c>
      <c r="Y2" s="819" t="s">
        <v>72</v>
      </c>
      <c r="Z2" s="875" t="s">
        <v>73</v>
      </c>
      <c r="AA2" s="785" t="s">
        <v>89</v>
      </c>
      <c r="AB2" s="788" t="s">
        <v>121</v>
      </c>
      <c r="AC2" s="839" t="s">
        <v>84</v>
      </c>
      <c r="AD2" s="842" t="s">
        <v>25</v>
      </c>
      <c r="AE2" s="849"/>
      <c r="AF2" s="120"/>
      <c r="AG2" s="18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69"/>
      <c r="BJ2" s="69"/>
      <c r="BK2" s="69"/>
      <c r="BL2" s="69"/>
      <c r="BM2" s="69"/>
      <c r="BN2" s="69"/>
      <c r="BO2" s="69"/>
      <c r="BP2" s="69"/>
    </row>
    <row r="3" spans="2:68" s="1" customFormat="1" ht="24" customHeight="1" thickBot="1">
      <c r="C3" s="33"/>
      <c r="D3" s="744"/>
      <c r="E3" s="744"/>
      <c r="F3" s="808"/>
      <c r="G3" s="821" t="s">
        <v>122</v>
      </c>
      <c r="H3" s="824" t="s">
        <v>123</v>
      </c>
      <c r="I3" s="827" t="s">
        <v>124</v>
      </c>
      <c r="J3" s="830" t="s">
        <v>125</v>
      </c>
      <c r="K3" s="833" t="s">
        <v>126</v>
      </c>
      <c r="L3" s="836" t="s">
        <v>127</v>
      </c>
      <c r="M3" s="852"/>
      <c r="N3" s="854"/>
      <c r="O3" s="856"/>
      <c r="P3" s="858"/>
      <c r="Q3" s="758"/>
      <c r="R3" s="748"/>
      <c r="S3" s="803"/>
      <c r="T3" s="792"/>
      <c r="U3" s="792"/>
      <c r="V3" s="792"/>
      <c r="W3" s="817"/>
      <c r="X3" s="820"/>
      <c r="Y3" s="820"/>
      <c r="Z3" s="876"/>
      <c r="AA3" s="786"/>
      <c r="AB3" s="789"/>
      <c r="AC3" s="840"/>
      <c r="AD3" s="843"/>
      <c r="AE3" s="849"/>
      <c r="AF3" s="120"/>
      <c r="AG3" s="874" t="s">
        <v>117</v>
      </c>
      <c r="AI3" s="281"/>
      <c r="AJ3" s="281"/>
      <c r="AK3" s="281"/>
      <c r="AL3" s="281"/>
      <c r="AM3" s="281"/>
      <c r="AN3" s="281"/>
      <c r="AO3" s="281"/>
      <c r="AP3" s="281"/>
      <c r="AQ3" s="783" t="s">
        <v>83</v>
      </c>
      <c r="AR3" s="783" t="s">
        <v>106</v>
      </c>
      <c r="AS3" s="783" t="s">
        <v>108</v>
      </c>
      <c r="AT3" s="783" t="s">
        <v>112</v>
      </c>
      <c r="AU3" s="783" t="s">
        <v>109</v>
      </c>
      <c r="AV3" s="783" t="s">
        <v>111</v>
      </c>
      <c r="AW3" s="776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69"/>
      <c r="BJ3" s="69"/>
      <c r="BK3" s="69"/>
      <c r="BL3" s="69"/>
      <c r="BM3" s="69"/>
      <c r="BN3" s="69"/>
      <c r="BO3" s="69"/>
      <c r="BP3" s="69"/>
    </row>
    <row r="4" spans="2:68" s="1" customFormat="1" ht="13.5" customHeight="1" thickBot="1">
      <c r="B4" s="117"/>
      <c r="C4" s="34" t="s">
        <v>87</v>
      </c>
      <c r="D4" s="744"/>
      <c r="E4" s="744"/>
      <c r="F4" s="808"/>
      <c r="G4" s="822"/>
      <c r="H4" s="825"/>
      <c r="I4" s="828"/>
      <c r="J4" s="831"/>
      <c r="K4" s="834"/>
      <c r="L4" s="837"/>
      <c r="M4" s="852"/>
      <c r="N4" s="854"/>
      <c r="O4" s="856"/>
      <c r="P4" s="858"/>
      <c r="Q4" s="758"/>
      <c r="R4" s="748"/>
      <c r="S4" s="803"/>
      <c r="T4" s="792"/>
      <c r="U4" s="792"/>
      <c r="V4" s="792"/>
      <c r="W4" s="817"/>
      <c r="X4" s="820"/>
      <c r="Y4" s="820"/>
      <c r="Z4" s="876"/>
      <c r="AA4" s="786"/>
      <c r="AB4" s="789"/>
      <c r="AC4" s="840"/>
      <c r="AD4" s="843"/>
      <c r="AE4" s="849"/>
      <c r="AF4" s="120"/>
      <c r="AG4" s="874"/>
      <c r="AH4" s="797" t="s">
        <v>78</v>
      </c>
      <c r="AI4" s="281"/>
      <c r="AJ4" s="281"/>
      <c r="AK4" s="281"/>
      <c r="AL4" s="281"/>
      <c r="AM4" s="281"/>
      <c r="AN4" s="281"/>
      <c r="AO4" s="281"/>
      <c r="AP4" s="281"/>
      <c r="AQ4" s="783"/>
      <c r="AR4" s="783"/>
      <c r="AS4" s="783"/>
      <c r="AT4" s="783"/>
      <c r="AU4" s="783"/>
      <c r="AV4" s="783"/>
      <c r="AW4" s="776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69"/>
      <c r="BJ4" s="69"/>
      <c r="BK4" s="69"/>
      <c r="BL4" s="69"/>
      <c r="BM4" s="69"/>
      <c r="BN4" s="69"/>
      <c r="BO4" s="69"/>
      <c r="BP4" s="69"/>
    </row>
    <row r="5" spans="2:68" s="1" customFormat="1" ht="13.5" customHeight="1" thickBot="1">
      <c r="C5" s="125" t="s">
        <v>88</v>
      </c>
      <c r="D5" s="744"/>
      <c r="E5" s="809"/>
      <c r="F5" s="808"/>
      <c r="G5" s="823"/>
      <c r="H5" s="826"/>
      <c r="I5" s="829"/>
      <c r="J5" s="832"/>
      <c r="K5" s="835"/>
      <c r="L5" s="838"/>
      <c r="M5" s="853"/>
      <c r="N5" s="854"/>
      <c r="O5" s="856"/>
      <c r="P5" s="858"/>
      <c r="Q5" s="758"/>
      <c r="R5" s="748"/>
      <c r="S5" s="803"/>
      <c r="T5" s="792"/>
      <c r="U5" s="792"/>
      <c r="V5" s="792"/>
      <c r="W5" s="817"/>
      <c r="X5" s="820"/>
      <c r="Y5" s="820"/>
      <c r="Z5" s="876"/>
      <c r="AA5" s="786"/>
      <c r="AB5" s="789"/>
      <c r="AC5" s="840"/>
      <c r="AD5" s="843"/>
      <c r="AE5" s="849"/>
      <c r="AF5" s="120"/>
      <c r="AG5" s="874"/>
      <c r="AH5" s="797"/>
      <c r="AI5" s="859" t="s">
        <v>82</v>
      </c>
      <c r="AJ5" s="859"/>
      <c r="AK5" s="859"/>
      <c r="AL5" s="859"/>
      <c r="AM5" s="859"/>
      <c r="AN5" s="859"/>
      <c r="AO5" s="859"/>
      <c r="AP5" s="859"/>
      <c r="AQ5" s="783"/>
      <c r="AR5" s="783"/>
      <c r="AS5" s="783"/>
      <c r="AT5" s="783"/>
      <c r="AU5" s="783"/>
      <c r="AV5" s="783"/>
      <c r="AW5" s="776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69"/>
      <c r="BJ5" s="69"/>
      <c r="BK5" s="69"/>
      <c r="BL5" s="69"/>
      <c r="BM5" s="69"/>
      <c r="BN5" s="69"/>
      <c r="BO5" s="69"/>
      <c r="BP5" s="69"/>
    </row>
    <row r="6" spans="2:68" s="62" customFormat="1" ht="13.5" customHeight="1" thickBot="1">
      <c r="B6" s="57"/>
      <c r="C6" s="58" t="s">
        <v>231</v>
      </c>
      <c r="D6" s="129" t="s">
        <v>22</v>
      </c>
      <c r="E6" s="129" t="s">
        <v>23</v>
      </c>
      <c r="F6" s="129" t="s">
        <v>12</v>
      </c>
      <c r="G6" s="58" t="s">
        <v>13</v>
      </c>
      <c r="H6" s="212" t="s">
        <v>14</v>
      </c>
      <c r="I6" s="59" t="s">
        <v>15</v>
      </c>
      <c r="J6" s="114" t="s">
        <v>16</v>
      </c>
      <c r="K6" s="213" t="s">
        <v>18</v>
      </c>
      <c r="L6" s="111" t="s">
        <v>17</v>
      </c>
      <c r="M6" s="117" t="s">
        <v>19</v>
      </c>
      <c r="N6" s="116" t="s">
        <v>20</v>
      </c>
      <c r="O6" s="213" t="s">
        <v>21</v>
      </c>
      <c r="P6" s="214" t="s">
        <v>26</v>
      </c>
      <c r="Q6" s="211" t="s">
        <v>28</v>
      </c>
      <c r="R6" s="111" t="s">
        <v>86</v>
      </c>
      <c r="S6" s="804"/>
      <c r="T6" s="793"/>
      <c r="U6" s="793"/>
      <c r="V6" s="793"/>
      <c r="W6" s="818"/>
      <c r="X6" s="820"/>
      <c r="Y6" s="820"/>
      <c r="Z6" s="876"/>
      <c r="AA6" s="787"/>
      <c r="AB6" s="790"/>
      <c r="AC6" s="841"/>
      <c r="AD6" s="844"/>
      <c r="AE6" s="850"/>
      <c r="AF6" s="121"/>
      <c r="AG6" s="874"/>
      <c r="AH6" s="784"/>
      <c r="AI6" s="262" t="s">
        <v>66</v>
      </c>
      <c r="AJ6" s="262" t="s">
        <v>67</v>
      </c>
      <c r="AK6" s="262" t="s">
        <v>68</v>
      </c>
      <c r="AL6" s="262" t="s">
        <v>69</v>
      </c>
      <c r="AM6" s="262" t="s">
        <v>70</v>
      </c>
      <c r="AN6" s="262" t="s">
        <v>71</v>
      </c>
      <c r="AO6" s="262" t="s">
        <v>79</v>
      </c>
      <c r="AP6" s="262" t="s">
        <v>80</v>
      </c>
      <c r="AQ6" s="784"/>
      <c r="AR6" s="783"/>
      <c r="AS6" s="783"/>
      <c r="AT6" s="783"/>
      <c r="AU6" s="783"/>
      <c r="AV6" s="783"/>
      <c r="AW6" s="776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75"/>
      <c r="BJ6" s="75"/>
      <c r="BK6" s="75"/>
      <c r="BL6" s="75"/>
      <c r="BM6" s="75"/>
      <c r="BN6" s="75"/>
      <c r="BO6" s="75"/>
      <c r="BP6" s="75"/>
    </row>
    <row r="7" spans="2:68" ht="13.5" customHeight="1" thickBot="1">
      <c r="B7" s="222" t="s">
        <v>188</v>
      </c>
      <c r="C7" s="292" t="s">
        <v>232</v>
      </c>
      <c r="D7" s="216">
        <f t="shared" ref="D7:D32" si="0">IF(AC7=0,ROUND(F7,0),IF(AC7=1,ROUND(F7-1,0),2))</f>
        <v>2</v>
      </c>
      <c r="E7" s="217" t="str">
        <f t="shared" ref="E7:E32" si="1">IF(SUM(AI7:AK7)+SUM(AO7:AP7)&lt;2,"да","нет")</f>
        <v>нет</v>
      </c>
      <c r="F7" s="218">
        <f t="shared" ref="F7:F30" si="2">(G7*G34+H7*H34+I7*I34+J7*J34+K7*K34+L7*L34+M7*M34)/AC36</f>
        <v>0.39571428571428574</v>
      </c>
      <c r="G7" s="79"/>
      <c r="H7" s="53"/>
      <c r="I7" s="78"/>
      <c r="J7" s="79"/>
      <c r="K7" s="78"/>
      <c r="L7" s="263">
        <f>2+3.4*S7/AE7</f>
        <v>2</v>
      </c>
      <c r="M7" s="264">
        <f t="shared" ref="M7:M32" si="3">(N7*N34+O7*O34+P7*P34+Q7*Q34+R7*R34)/AA35</f>
        <v>0.95714285714285718</v>
      </c>
      <c r="N7" s="86"/>
      <c r="O7" s="31"/>
      <c r="P7" s="150">
        <f>2+(T7+3*X7+3*Y7+3*Z7)*3/30</f>
        <v>2</v>
      </c>
      <c r="Q7" s="151">
        <f t="shared" ref="Q7:Q32" si="4">IF(AQ7=0,5-U7*2/7,2)</f>
        <v>2</v>
      </c>
      <c r="R7" s="152">
        <f>2.7+V7/4+W7</f>
        <v>2.7</v>
      </c>
      <c r="S7" s="45"/>
      <c r="T7" s="215"/>
      <c r="U7" s="215"/>
      <c r="V7" s="215"/>
      <c r="W7" s="215"/>
      <c r="X7" s="215"/>
      <c r="Y7" s="225"/>
      <c r="Z7" s="225"/>
      <c r="AA7" s="217">
        <f t="shared" ref="AA7:AA32" si="5">IF(D7&gt;2.5,0,1)</f>
        <v>1</v>
      </c>
      <c r="AB7" s="80"/>
      <c r="AC7" s="153">
        <f>AH7</f>
        <v>8</v>
      </c>
      <c r="AD7" s="156">
        <f>AC7-AB7</f>
        <v>8</v>
      </c>
      <c r="AE7" s="283">
        <v>38</v>
      </c>
      <c r="AF7" s="120"/>
      <c r="AG7" s="284">
        <f>IF(D7&lt;2.5,1,0)</f>
        <v>1</v>
      </c>
      <c r="AH7" s="157">
        <f t="shared" ref="AH7:AH32" si="6">SUM(AI7:AP7)</f>
        <v>8</v>
      </c>
      <c r="AI7" s="150">
        <f>IF(G7&lt;2.6,1,0)</f>
        <v>1</v>
      </c>
      <c r="AJ7" s="153">
        <f>IF(H7&lt;2.6,1,0)</f>
        <v>1</v>
      </c>
      <c r="AK7" s="156">
        <f>IF(I7&lt;2.6,1,0)</f>
        <v>1</v>
      </c>
      <c r="AL7" s="158">
        <f>IF(J7&lt;2.6,1,0)</f>
        <v>1</v>
      </c>
      <c r="AM7" s="153">
        <f t="shared" ref="AM7:AM32" si="7">IF(L7&lt;2.6,1,0)</f>
        <v>1</v>
      </c>
      <c r="AN7" s="154">
        <f t="shared" ref="AN7:AN32" si="8">IF(K7&lt;2.6,1,0)</f>
        <v>1</v>
      </c>
      <c r="AO7" s="155">
        <f>IF(N7&lt;2.6,1,0)</f>
        <v>1</v>
      </c>
      <c r="AP7" s="159">
        <f>IF(O7&lt;2.6,1,0)</f>
        <v>1</v>
      </c>
      <c r="AQ7" s="208">
        <f t="shared" ref="AQ7:AQ32" si="9">SUM(AO7:AP7)</f>
        <v>2</v>
      </c>
      <c r="AR7" s="279">
        <f>IF(E7="нет",1,0)</f>
        <v>1</v>
      </c>
      <c r="AS7" s="279">
        <f>SUM(AL7:AN7)</f>
        <v>3</v>
      </c>
      <c r="AT7" s="280">
        <f>SUM(AI7:AK7)</f>
        <v>3</v>
      </c>
      <c r="AU7" s="279">
        <f>IF(AR7=0,IF(AS7=1,1,0),0)</f>
        <v>0</v>
      </c>
      <c r="AV7" s="279">
        <f>IF(AR7=0,IF(AT7=1,1,0),0)</f>
        <v>0</v>
      </c>
    </row>
    <row r="8" spans="2:68" ht="13.5" customHeight="1" thickBot="1">
      <c r="B8" s="220" t="s">
        <v>142</v>
      </c>
      <c r="C8" s="293" t="s">
        <v>233</v>
      </c>
      <c r="D8" s="219">
        <f t="shared" si="0"/>
        <v>2</v>
      </c>
      <c r="E8" s="220" t="str">
        <f t="shared" si="1"/>
        <v>нет</v>
      </c>
      <c r="F8" s="221">
        <f t="shared" si="2"/>
        <v>0.39571428571428574</v>
      </c>
      <c r="G8" s="41"/>
      <c r="H8" s="42"/>
      <c r="I8" s="55"/>
      <c r="J8" s="41"/>
      <c r="K8" s="52"/>
      <c r="L8" s="161">
        <f t="shared" ref="L8:L32" si="10">2+3.4*S8/AE8</f>
        <v>2</v>
      </c>
      <c r="M8" s="221">
        <f t="shared" si="3"/>
        <v>0.95714285714285718</v>
      </c>
      <c r="N8" s="14"/>
      <c r="O8" s="6"/>
      <c r="P8" s="150">
        <f t="shared" ref="P8:P32" si="11">2+(T8+3*X8+3*Y8+3*Z8)*3/30</f>
        <v>2</v>
      </c>
      <c r="Q8" s="161">
        <f t="shared" si="4"/>
        <v>2</v>
      </c>
      <c r="R8" s="162">
        <f t="shared" ref="R8:R32" si="12">2.7+V8/4+W8</f>
        <v>2.7</v>
      </c>
      <c r="S8" s="41"/>
      <c r="T8" s="6"/>
      <c r="U8" s="6"/>
      <c r="V8" s="6"/>
      <c r="W8" s="6"/>
      <c r="X8" s="6"/>
      <c r="Y8" s="226"/>
      <c r="Z8" s="226"/>
      <c r="AA8" s="220">
        <f t="shared" si="5"/>
        <v>1</v>
      </c>
      <c r="AB8" s="5"/>
      <c r="AC8" s="163">
        <f t="shared" ref="AC8:AC32" si="13">AH8</f>
        <v>8</v>
      </c>
      <c r="AD8" s="165">
        <f t="shared" ref="AD8:AD32" si="14">AC8-AB8</f>
        <v>8</v>
      </c>
      <c r="AE8" s="227">
        <f>AE7</f>
        <v>38</v>
      </c>
      <c r="AF8" s="228"/>
      <c r="AG8" s="284">
        <f t="shared" ref="AG8:AG32" si="15">IF(D8&lt;2.5,1,0)</f>
        <v>1</v>
      </c>
      <c r="AH8" s="165">
        <f t="shared" si="6"/>
        <v>8</v>
      </c>
      <c r="AI8" s="160">
        <f t="shared" ref="AI8:AL23" si="16">IF(G8&lt;2.6,1,0)</f>
        <v>1</v>
      </c>
      <c r="AJ8" s="163">
        <f t="shared" si="16"/>
        <v>1</v>
      </c>
      <c r="AK8" s="165">
        <f t="shared" si="16"/>
        <v>1</v>
      </c>
      <c r="AL8" s="166">
        <f t="shared" si="16"/>
        <v>1</v>
      </c>
      <c r="AM8" s="163">
        <f t="shared" si="7"/>
        <v>1</v>
      </c>
      <c r="AN8" s="162">
        <f t="shared" si="8"/>
        <v>1</v>
      </c>
      <c r="AO8" s="164">
        <f t="shared" ref="AO8:AP23" si="17">IF(N8&lt;2.6,1,0)</f>
        <v>1</v>
      </c>
      <c r="AP8" s="167">
        <f t="shared" si="17"/>
        <v>1</v>
      </c>
      <c r="AQ8" s="167">
        <f t="shared" si="9"/>
        <v>2</v>
      </c>
      <c r="AR8" s="279">
        <f t="shared" ref="AR8:AR64" si="18">IF(E8="нет",1,0)</f>
        <v>1</v>
      </c>
      <c r="AS8" s="279">
        <f t="shared" ref="AS8:AS64" si="19">SUM(AL8:AN8)</f>
        <v>3</v>
      </c>
      <c r="AT8" s="280">
        <f t="shared" ref="AT8:AT64" si="20">SUM(AI8:AK8)</f>
        <v>3</v>
      </c>
      <c r="AU8" s="279">
        <f>IF(AR8=0,IF(AS8=1,1,0),0)</f>
        <v>0</v>
      </c>
      <c r="AV8" s="279">
        <f t="shared" ref="AV8:AV64" si="21">IF(AR8=0,IF(AT8=1,1,0),0)</f>
        <v>0</v>
      </c>
    </row>
    <row r="9" spans="2:68" ht="13.5" customHeight="1" thickBot="1">
      <c r="B9" s="222" t="s">
        <v>144</v>
      </c>
      <c r="C9" s="292" t="s">
        <v>234</v>
      </c>
      <c r="D9" s="216">
        <f t="shared" si="0"/>
        <v>2</v>
      </c>
      <c r="E9" s="222" t="str">
        <f t="shared" si="1"/>
        <v>нет</v>
      </c>
      <c r="F9" s="218">
        <f t="shared" si="2"/>
        <v>0.39571428571428574</v>
      </c>
      <c r="G9" s="39"/>
      <c r="H9" s="40"/>
      <c r="I9" s="54"/>
      <c r="J9" s="39"/>
      <c r="K9" s="54"/>
      <c r="L9" s="168">
        <f t="shared" si="10"/>
        <v>2</v>
      </c>
      <c r="M9" s="265">
        <f t="shared" si="3"/>
        <v>0.95714285714285718</v>
      </c>
      <c r="N9" s="286"/>
      <c r="O9" s="287"/>
      <c r="P9" s="150">
        <f t="shared" si="11"/>
        <v>2</v>
      </c>
      <c r="Q9" s="168">
        <f t="shared" si="4"/>
        <v>2</v>
      </c>
      <c r="R9" s="207">
        <f t="shared" si="12"/>
        <v>2.7</v>
      </c>
      <c r="S9" s="39"/>
      <c r="T9" s="287"/>
      <c r="U9" s="287"/>
      <c r="V9" s="287"/>
      <c r="W9" s="287"/>
      <c r="X9" s="287"/>
      <c r="Y9" s="288"/>
      <c r="Z9" s="282"/>
      <c r="AA9" s="222">
        <f t="shared" si="5"/>
        <v>1</v>
      </c>
      <c r="AB9" s="7"/>
      <c r="AC9" s="209">
        <f t="shared" si="13"/>
        <v>8</v>
      </c>
      <c r="AD9" s="157">
        <f t="shared" si="14"/>
        <v>8</v>
      </c>
      <c r="AE9" s="283">
        <f t="shared" ref="AE9:AE63" si="22">AE8</f>
        <v>38</v>
      </c>
      <c r="AF9" s="120"/>
      <c r="AG9" s="284">
        <f t="shared" si="15"/>
        <v>1</v>
      </c>
      <c r="AH9" s="157">
        <f t="shared" si="6"/>
        <v>8</v>
      </c>
      <c r="AI9" s="170">
        <f t="shared" si="16"/>
        <v>1</v>
      </c>
      <c r="AJ9" s="209">
        <f t="shared" si="16"/>
        <v>1</v>
      </c>
      <c r="AK9" s="157">
        <f t="shared" si="16"/>
        <v>1</v>
      </c>
      <c r="AL9" s="208">
        <f t="shared" si="16"/>
        <v>1</v>
      </c>
      <c r="AM9" s="209">
        <f t="shared" si="7"/>
        <v>1</v>
      </c>
      <c r="AN9" s="207">
        <f t="shared" si="8"/>
        <v>1</v>
      </c>
      <c r="AO9" s="169">
        <f t="shared" si="17"/>
        <v>1</v>
      </c>
      <c r="AP9" s="171">
        <f t="shared" si="17"/>
        <v>1</v>
      </c>
      <c r="AQ9" s="171">
        <f t="shared" si="9"/>
        <v>2</v>
      </c>
      <c r="AR9" s="279">
        <f t="shared" si="18"/>
        <v>1</v>
      </c>
      <c r="AS9" s="279">
        <f t="shared" si="19"/>
        <v>3</v>
      </c>
      <c r="AT9" s="280">
        <f t="shared" si="20"/>
        <v>3</v>
      </c>
      <c r="AU9" s="279">
        <f>IF(AR9=0,IF(AS9=1,1,0),0)</f>
        <v>0</v>
      </c>
      <c r="AV9" s="279">
        <f t="shared" si="21"/>
        <v>0</v>
      </c>
    </row>
    <row r="10" spans="2:68" ht="13.5" customHeight="1" thickBot="1">
      <c r="B10" s="220" t="s">
        <v>146</v>
      </c>
      <c r="C10" s="293" t="s">
        <v>235</v>
      </c>
      <c r="D10" s="219">
        <f t="shared" si="0"/>
        <v>2</v>
      </c>
      <c r="E10" s="220" t="str">
        <f t="shared" si="1"/>
        <v>нет</v>
      </c>
      <c r="F10" s="221">
        <f t="shared" si="2"/>
        <v>0.39571428571428574</v>
      </c>
      <c r="G10" s="41"/>
      <c r="H10" s="42"/>
      <c r="I10" s="55"/>
      <c r="J10" s="41"/>
      <c r="K10" s="52"/>
      <c r="L10" s="161">
        <f t="shared" si="10"/>
        <v>2</v>
      </c>
      <c r="M10" s="221">
        <f t="shared" si="3"/>
        <v>0.95714285714285718</v>
      </c>
      <c r="N10" s="14"/>
      <c r="O10" s="6"/>
      <c r="P10" s="150">
        <f t="shared" si="11"/>
        <v>2</v>
      </c>
      <c r="Q10" s="161">
        <f t="shared" si="4"/>
        <v>2</v>
      </c>
      <c r="R10" s="162">
        <f t="shared" si="12"/>
        <v>2.7</v>
      </c>
      <c r="S10" s="41"/>
      <c r="T10" s="6"/>
      <c r="U10" s="6"/>
      <c r="V10" s="6"/>
      <c r="W10" s="6"/>
      <c r="X10" s="6"/>
      <c r="Y10" s="226"/>
      <c r="Z10" s="226"/>
      <c r="AA10" s="220">
        <f t="shared" si="5"/>
        <v>1</v>
      </c>
      <c r="AB10" s="5"/>
      <c r="AC10" s="163">
        <f t="shared" si="13"/>
        <v>8</v>
      </c>
      <c r="AD10" s="165">
        <f t="shared" si="14"/>
        <v>8</v>
      </c>
      <c r="AE10" s="227">
        <f t="shared" si="22"/>
        <v>38</v>
      </c>
      <c r="AF10" s="228"/>
      <c r="AG10" s="284">
        <f t="shared" si="15"/>
        <v>1</v>
      </c>
      <c r="AH10" s="165">
        <f t="shared" si="6"/>
        <v>8</v>
      </c>
      <c r="AI10" s="160">
        <f t="shared" si="16"/>
        <v>1</v>
      </c>
      <c r="AJ10" s="163">
        <f t="shared" si="16"/>
        <v>1</v>
      </c>
      <c r="AK10" s="165">
        <f t="shared" si="16"/>
        <v>1</v>
      </c>
      <c r="AL10" s="166">
        <f t="shared" si="16"/>
        <v>1</v>
      </c>
      <c r="AM10" s="163">
        <f t="shared" si="7"/>
        <v>1</v>
      </c>
      <c r="AN10" s="162">
        <f t="shared" si="8"/>
        <v>1</v>
      </c>
      <c r="AO10" s="164">
        <f t="shared" si="17"/>
        <v>1</v>
      </c>
      <c r="AP10" s="167">
        <f t="shared" si="17"/>
        <v>1</v>
      </c>
      <c r="AQ10" s="167">
        <f t="shared" si="9"/>
        <v>2</v>
      </c>
      <c r="AR10" s="279">
        <f t="shared" si="18"/>
        <v>1</v>
      </c>
      <c r="AS10" s="279">
        <f t="shared" si="19"/>
        <v>3</v>
      </c>
      <c r="AT10" s="280">
        <f t="shared" si="20"/>
        <v>3</v>
      </c>
      <c r="AU10" s="279">
        <f t="shared" ref="AU10:AU64" si="23">IF(AR10=0,IF(AS10=1,1,0),0)</f>
        <v>0</v>
      </c>
      <c r="AV10" s="279">
        <f t="shared" si="21"/>
        <v>0</v>
      </c>
    </row>
    <row r="11" spans="2:68" ht="13.5" customHeight="1" thickBot="1">
      <c r="B11" s="222" t="s">
        <v>148</v>
      </c>
      <c r="C11" s="292" t="s">
        <v>236</v>
      </c>
      <c r="D11" s="216">
        <f t="shared" si="0"/>
        <v>2</v>
      </c>
      <c r="E11" s="222" t="str">
        <f t="shared" si="1"/>
        <v>нет</v>
      </c>
      <c r="F11" s="218">
        <f t="shared" si="2"/>
        <v>0.39571428571428574</v>
      </c>
      <c r="G11" s="39"/>
      <c r="H11" s="40"/>
      <c r="I11" s="54"/>
      <c r="J11" s="39"/>
      <c r="K11" s="54"/>
      <c r="L11" s="168">
        <f t="shared" si="10"/>
        <v>2</v>
      </c>
      <c r="M11" s="265">
        <f t="shared" si="3"/>
        <v>0.95714285714285718</v>
      </c>
      <c r="N11" s="286"/>
      <c r="O11" s="287"/>
      <c r="P11" s="150">
        <f t="shared" si="11"/>
        <v>2</v>
      </c>
      <c r="Q11" s="168">
        <f t="shared" si="4"/>
        <v>2</v>
      </c>
      <c r="R11" s="207">
        <f t="shared" si="12"/>
        <v>2.7</v>
      </c>
      <c r="S11" s="39"/>
      <c r="T11" s="287"/>
      <c r="U11" s="287"/>
      <c r="V11" s="287"/>
      <c r="W11" s="287"/>
      <c r="X11" s="287"/>
      <c r="Y11" s="288"/>
      <c r="Z11" s="282"/>
      <c r="AA11" s="222">
        <f t="shared" si="5"/>
        <v>1</v>
      </c>
      <c r="AB11" s="7"/>
      <c r="AC11" s="209">
        <f t="shared" si="13"/>
        <v>8</v>
      </c>
      <c r="AD11" s="157">
        <f t="shared" si="14"/>
        <v>8</v>
      </c>
      <c r="AE11" s="283">
        <f t="shared" si="22"/>
        <v>38</v>
      </c>
      <c r="AF11" s="120"/>
      <c r="AG11" s="284">
        <f t="shared" si="15"/>
        <v>1</v>
      </c>
      <c r="AH11" s="157">
        <f t="shared" si="6"/>
        <v>8</v>
      </c>
      <c r="AI11" s="170">
        <f t="shared" si="16"/>
        <v>1</v>
      </c>
      <c r="AJ11" s="209">
        <f t="shared" si="16"/>
        <v>1</v>
      </c>
      <c r="AK11" s="157">
        <f t="shared" si="16"/>
        <v>1</v>
      </c>
      <c r="AL11" s="208">
        <f t="shared" si="16"/>
        <v>1</v>
      </c>
      <c r="AM11" s="209">
        <f t="shared" si="7"/>
        <v>1</v>
      </c>
      <c r="AN11" s="207">
        <f t="shared" si="8"/>
        <v>1</v>
      </c>
      <c r="AO11" s="169">
        <f t="shared" si="17"/>
        <v>1</v>
      </c>
      <c r="AP11" s="171">
        <f t="shared" si="17"/>
        <v>1</v>
      </c>
      <c r="AQ11" s="171">
        <f t="shared" si="9"/>
        <v>2</v>
      </c>
      <c r="AR11" s="279">
        <f t="shared" si="18"/>
        <v>1</v>
      </c>
      <c r="AS11" s="279">
        <f t="shared" si="19"/>
        <v>3</v>
      </c>
      <c r="AT11" s="280">
        <f t="shared" si="20"/>
        <v>3</v>
      </c>
      <c r="AU11" s="279">
        <f t="shared" si="23"/>
        <v>0</v>
      </c>
      <c r="AV11" s="279">
        <f t="shared" si="21"/>
        <v>0</v>
      </c>
    </row>
    <row r="12" spans="2:68" ht="13.5" customHeight="1" thickBot="1">
      <c r="B12" s="220" t="s">
        <v>150</v>
      </c>
      <c r="C12" s="293" t="s">
        <v>237</v>
      </c>
      <c r="D12" s="219">
        <f t="shared" si="0"/>
        <v>2</v>
      </c>
      <c r="E12" s="220" t="str">
        <f t="shared" si="1"/>
        <v>нет</v>
      </c>
      <c r="F12" s="221">
        <f t="shared" si="2"/>
        <v>0.39571428571428574</v>
      </c>
      <c r="G12" s="41"/>
      <c r="H12" s="42"/>
      <c r="I12" s="55"/>
      <c r="J12" s="41"/>
      <c r="K12" s="52"/>
      <c r="L12" s="161">
        <f t="shared" si="10"/>
        <v>2</v>
      </c>
      <c r="M12" s="221">
        <f t="shared" si="3"/>
        <v>0.95714285714285718</v>
      </c>
      <c r="N12" s="14"/>
      <c r="O12" s="6"/>
      <c r="P12" s="150">
        <f t="shared" si="11"/>
        <v>2</v>
      </c>
      <c r="Q12" s="161">
        <f t="shared" si="4"/>
        <v>2</v>
      </c>
      <c r="R12" s="162">
        <f t="shared" si="12"/>
        <v>2.7</v>
      </c>
      <c r="S12" s="41"/>
      <c r="T12" s="6"/>
      <c r="U12" s="6"/>
      <c r="V12" s="6"/>
      <c r="W12" s="6"/>
      <c r="X12" s="6"/>
      <c r="Y12" s="226"/>
      <c r="Z12" s="226"/>
      <c r="AA12" s="220">
        <f t="shared" si="5"/>
        <v>1</v>
      </c>
      <c r="AB12" s="5"/>
      <c r="AC12" s="163">
        <f t="shared" si="13"/>
        <v>8</v>
      </c>
      <c r="AD12" s="165">
        <f t="shared" si="14"/>
        <v>8</v>
      </c>
      <c r="AE12" s="227">
        <f t="shared" si="22"/>
        <v>38</v>
      </c>
      <c r="AF12" s="228"/>
      <c r="AG12" s="284">
        <f t="shared" si="15"/>
        <v>1</v>
      </c>
      <c r="AH12" s="165">
        <f t="shared" si="6"/>
        <v>8</v>
      </c>
      <c r="AI12" s="160">
        <f t="shared" si="16"/>
        <v>1</v>
      </c>
      <c r="AJ12" s="163">
        <f t="shared" si="16"/>
        <v>1</v>
      </c>
      <c r="AK12" s="165">
        <f t="shared" si="16"/>
        <v>1</v>
      </c>
      <c r="AL12" s="166">
        <f t="shared" si="16"/>
        <v>1</v>
      </c>
      <c r="AM12" s="163">
        <f t="shared" si="7"/>
        <v>1</v>
      </c>
      <c r="AN12" s="162">
        <f t="shared" si="8"/>
        <v>1</v>
      </c>
      <c r="AO12" s="164">
        <f t="shared" si="17"/>
        <v>1</v>
      </c>
      <c r="AP12" s="167">
        <f t="shared" si="17"/>
        <v>1</v>
      </c>
      <c r="AQ12" s="167">
        <f t="shared" si="9"/>
        <v>2</v>
      </c>
      <c r="AR12" s="279">
        <f t="shared" si="18"/>
        <v>1</v>
      </c>
      <c r="AS12" s="279">
        <f t="shared" si="19"/>
        <v>3</v>
      </c>
      <c r="AT12" s="280">
        <f t="shared" si="20"/>
        <v>3</v>
      </c>
      <c r="AU12" s="279">
        <f t="shared" si="23"/>
        <v>0</v>
      </c>
      <c r="AV12" s="279">
        <f t="shared" si="21"/>
        <v>0</v>
      </c>
    </row>
    <row r="13" spans="2:68" ht="13.5" customHeight="1" thickBot="1">
      <c r="B13" s="222" t="s">
        <v>152</v>
      </c>
      <c r="C13" s="292" t="s">
        <v>238</v>
      </c>
      <c r="D13" s="216">
        <f t="shared" si="0"/>
        <v>2</v>
      </c>
      <c r="E13" s="222" t="str">
        <f t="shared" si="1"/>
        <v>нет</v>
      </c>
      <c r="F13" s="218">
        <f t="shared" si="2"/>
        <v>0.39571428571428574</v>
      </c>
      <c r="G13" s="39"/>
      <c r="H13" s="40"/>
      <c r="I13" s="54"/>
      <c r="J13" s="39"/>
      <c r="K13" s="54"/>
      <c r="L13" s="168">
        <f t="shared" si="10"/>
        <v>2</v>
      </c>
      <c r="M13" s="265">
        <f t="shared" si="3"/>
        <v>0.95714285714285718</v>
      </c>
      <c r="N13" s="286"/>
      <c r="O13" s="287"/>
      <c r="P13" s="150">
        <f t="shared" si="11"/>
        <v>2</v>
      </c>
      <c r="Q13" s="168">
        <f t="shared" si="4"/>
        <v>2</v>
      </c>
      <c r="R13" s="207">
        <f t="shared" si="12"/>
        <v>2.7</v>
      </c>
      <c r="S13" s="39"/>
      <c r="T13" s="287"/>
      <c r="U13" s="287"/>
      <c r="V13" s="287"/>
      <c r="W13" s="287"/>
      <c r="X13" s="287"/>
      <c r="Y13" s="288"/>
      <c r="Z13" s="282"/>
      <c r="AA13" s="222">
        <f t="shared" si="5"/>
        <v>1</v>
      </c>
      <c r="AB13" s="7"/>
      <c r="AC13" s="209">
        <f t="shared" si="13"/>
        <v>8</v>
      </c>
      <c r="AD13" s="157">
        <f t="shared" si="14"/>
        <v>8</v>
      </c>
      <c r="AE13" s="283">
        <f t="shared" si="22"/>
        <v>38</v>
      </c>
      <c r="AF13" s="120"/>
      <c r="AG13" s="284">
        <f t="shared" si="15"/>
        <v>1</v>
      </c>
      <c r="AH13" s="157">
        <f t="shared" si="6"/>
        <v>8</v>
      </c>
      <c r="AI13" s="170">
        <f t="shared" si="16"/>
        <v>1</v>
      </c>
      <c r="AJ13" s="209">
        <f t="shared" si="16"/>
        <v>1</v>
      </c>
      <c r="AK13" s="157">
        <f t="shared" si="16"/>
        <v>1</v>
      </c>
      <c r="AL13" s="208">
        <f t="shared" si="16"/>
        <v>1</v>
      </c>
      <c r="AM13" s="209">
        <f t="shared" si="7"/>
        <v>1</v>
      </c>
      <c r="AN13" s="207">
        <f t="shared" si="8"/>
        <v>1</v>
      </c>
      <c r="AO13" s="169">
        <f t="shared" si="17"/>
        <v>1</v>
      </c>
      <c r="AP13" s="171">
        <f t="shared" si="17"/>
        <v>1</v>
      </c>
      <c r="AQ13" s="171">
        <f t="shared" si="9"/>
        <v>2</v>
      </c>
      <c r="AR13" s="279">
        <f t="shared" si="18"/>
        <v>1</v>
      </c>
      <c r="AS13" s="279">
        <f t="shared" si="19"/>
        <v>3</v>
      </c>
      <c r="AT13" s="280">
        <f t="shared" si="20"/>
        <v>3</v>
      </c>
      <c r="AU13" s="279">
        <f t="shared" si="23"/>
        <v>0</v>
      </c>
      <c r="AV13" s="279">
        <f t="shared" si="21"/>
        <v>0</v>
      </c>
    </row>
    <row r="14" spans="2:68" ht="13.5" customHeight="1" thickBot="1">
      <c r="B14" s="220" t="s">
        <v>154</v>
      </c>
      <c r="C14" s="293" t="s">
        <v>239</v>
      </c>
      <c r="D14" s="219">
        <f t="shared" si="0"/>
        <v>2</v>
      </c>
      <c r="E14" s="220" t="str">
        <f t="shared" si="1"/>
        <v>нет</v>
      </c>
      <c r="F14" s="221">
        <f t="shared" si="2"/>
        <v>0.39571428571428574</v>
      </c>
      <c r="G14" s="41"/>
      <c r="H14" s="42"/>
      <c r="I14" s="55"/>
      <c r="J14" s="41"/>
      <c r="K14" s="52"/>
      <c r="L14" s="161">
        <f t="shared" si="10"/>
        <v>2</v>
      </c>
      <c r="M14" s="221">
        <f t="shared" si="3"/>
        <v>0.95714285714285718</v>
      </c>
      <c r="N14" s="14"/>
      <c r="O14" s="6"/>
      <c r="P14" s="150">
        <f t="shared" si="11"/>
        <v>2</v>
      </c>
      <c r="Q14" s="161">
        <f t="shared" si="4"/>
        <v>2</v>
      </c>
      <c r="R14" s="162">
        <f t="shared" si="12"/>
        <v>2.7</v>
      </c>
      <c r="S14" s="41"/>
      <c r="T14" s="6"/>
      <c r="U14" s="6"/>
      <c r="V14" s="6"/>
      <c r="W14" s="6"/>
      <c r="X14" s="6"/>
      <c r="Y14" s="226"/>
      <c r="Z14" s="226"/>
      <c r="AA14" s="220">
        <f t="shared" si="5"/>
        <v>1</v>
      </c>
      <c r="AB14" s="5"/>
      <c r="AC14" s="163">
        <f t="shared" si="13"/>
        <v>8</v>
      </c>
      <c r="AD14" s="165">
        <f t="shared" si="14"/>
        <v>8</v>
      </c>
      <c r="AE14" s="227">
        <f t="shared" si="22"/>
        <v>38</v>
      </c>
      <c r="AF14" s="228"/>
      <c r="AG14" s="284">
        <f t="shared" si="15"/>
        <v>1</v>
      </c>
      <c r="AH14" s="165">
        <f t="shared" si="6"/>
        <v>8</v>
      </c>
      <c r="AI14" s="160">
        <f t="shared" si="16"/>
        <v>1</v>
      </c>
      <c r="AJ14" s="163">
        <f t="shared" si="16"/>
        <v>1</v>
      </c>
      <c r="AK14" s="165">
        <f t="shared" si="16"/>
        <v>1</v>
      </c>
      <c r="AL14" s="166">
        <f t="shared" si="16"/>
        <v>1</v>
      </c>
      <c r="AM14" s="163">
        <f t="shared" si="7"/>
        <v>1</v>
      </c>
      <c r="AN14" s="162">
        <f t="shared" si="8"/>
        <v>1</v>
      </c>
      <c r="AO14" s="164">
        <f t="shared" si="17"/>
        <v>1</v>
      </c>
      <c r="AP14" s="167">
        <f t="shared" si="17"/>
        <v>1</v>
      </c>
      <c r="AQ14" s="167">
        <f t="shared" si="9"/>
        <v>2</v>
      </c>
      <c r="AR14" s="279">
        <f t="shared" si="18"/>
        <v>1</v>
      </c>
      <c r="AS14" s="279">
        <f t="shared" si="19"/>
        <v>3</v>
      </c>
      <c r="AT14" s="280">
        <f t="shared" si="20"/>
        <v>3</v>
      </c>
      <c r="AU14" s="279">
        <f t="shared" si="23"/>
        <v>0</v>
      </c>
      <c r="AV14" s="279">
        <f t="shared" si="21"/>
        <v>0</v>
      </c>
    </row>
    <row r="15" spans="2:68" ht="13.5" customHeight="1" thickBot="1">
      <c r="B15" s="222" t="s">
        <v>156</v>
      </c>
      <c r="C15" s="292" t="s">
        <v>240</v>
      </c>
      <c r="D15" s="216">
        <f t="shared" si="0"/>
        <v>2</v>
      </c>
      <c r="E15" s="222" t="str">
        <f t="shared" si="1"/>
        <v>нет</v>
      </c>
      <c r="F15" s="218">
        <f t="shared" si="2"/>
        <v>0.39571428571428574</v>
      </c>
      <c r="G15" s="39"/>
      <c r="H15" s="40"/>
      <c r="I15" s="54"/>
      <c r="J15" s="39"/>
      <c r="K15" s="54"/>
      <c r="L15" s="168">
        <f t="shared" si="10"/>
        <v>2</v>
      </c>
      <c r="M15" s="265">
        <f t="shared" si="3"/>
        <v>0.95714285714285718</v>
      </c>
      <c r="N15" s="286"/>
      <c r="O15" s="287"/>
      <c r="P15" s="150">
        <f t="shared" si="11"/>
        <v>2</v>
      </c>
      <c r="Q15" s="168">
        <f t="shared" si="4"/>
        <v>2</v>
      </c>
      <c r="R15" s="207">
        <f t="shared" si="12"/>
        <v>2.7</v>
      </c>
      <c r="S15" s="39"/>
      <c r="T15" s="287"/>
      <c r="U15" s="287"/>
      <c r="V15" s="287"/>
      <c r="W15" s="287"/>
      <c r="X15" s="287"/>
      <c r="Y15" s="288"/>
      <c r="Z15" s="282"/>
      <c r="AA15" s="222">
        <f t="shared" si="5"/>
        <v>1</v>
      </c>
      <c r="AB15" s="7"/>
      <c r="AC15" s="209">
        <f t="shared" si="13"/>
        <v>8</v>
      </c>
      <c r="AD15" s="157">
        <f t="shared" si="14"/>
        <v>8</v>
      </c>
      <c r="AE15" s="283">
        <f t="shared" si="22"/>
        <v>38</v>
      </c>
      <c r="AF15" s="120"/>
      <c r="AG15" s="284">
        <f t="shared" si="15"/>
        <v>1</v>
      </c>
      <c r="AH15" s="157">
        <f t="shared" si="6"/>
        <v>8</v>
      </c>
      <c r="AI15" s="170">
        <f t="shared" si="16"/>
        <v>1</v>
      </c>
      <c r="AJ15" s="209">
        <f t="shared" si="16"/>
        <v>1</v>
      </c>
      <c r="AK15" s="157">
        <f t="shared" si="16"/>
        <v>1</v>
      </c>
      <c r="AL15" s="208">
        <f t="shared" si="16"/>
        <v>1</v>
      </c>
      <c r="AM15" s="209">
        <f t="shared" si="7"/>
        <v>1</v>
      </c>
      <c r="AN15" s="207">
        <f t="shared" si="8"/>
        <v>1</v>
      </c>
      <c r="AO15" s="169">
        <f t="shared" si="17"/>
        <v>1</v>
      </c>
      <c r="AP15" s="171">
        <f t="shared" si="17"/>
        <v>1</v>
      </c>
      <c r="AQ15" s="171">
        <f t="shared" si="9"/>
        <v>2</v>
      </c>
      <c r="AR15" s="279">
        <f t="shared" si="18"/>
        <v>1</v>
      </c>
      <c r="AS15" s="279">
        <f t="shared" si="19"/>
        <v>3</v>
      </c>
      <c r="AT15" s="280">
        <f t="shared" si="20"/>
        <v>3</v>
      </c>
      <c r="AU15" s="279">
        <f t="shared" si="23"/>
        <v>0</v>
      </c>
      <c r="AV15" s="279">
        <f t="shared" si="21"/>
        <v>0</v>
      </c>
    </row>
    <row r="16" spans="2:68" ht="13.5" customHeight="1" thickBot="1">
      <c r="B16" s="220" t="s">
        <v>158</v>
      </c>
      <c r="C16" s="293" t="s">
        <v>241</v>
      </c>
      <c r="D16" s="219">
        <f t="shared" si="0"/>
        <v>2</v>
      </c>
      <c r="E16" s="220" t="str">
        <f t="shared" si="1"/>
        <v>нет</v>
      </c>
      <c r="F16" s="221">
        <f t="shared" si="2"/>
        <v>0.39571428571428574</v>
      </c>
      <c r="G16" s="41"/>
      <c r="H16" s="42"/>
      <c r="I16" s="55"/>
      <c r="J16" s="41"/>
      <c r="K16" s="52"/>
      <c r="L16" s="161">
        <f t="shared" si="10"/>
        <v>2</v>
      </c>
      <c r="M16" s="221">
        <f t="shared" si="3"/>
        <v>0.95714285714285718</v>
      </c>
      <c r="N16" s="14"/>
      <c r="O16" s="6"/>
      <c r="P16" s="150">
        <f t="shared" si="11"/>
        <v>2</v>
      </c>
      <c r="Q16" s="161">
        <f t="shared" si="4"/>
        <v>2</v>
      </c>
      <c r="R16" s="162">
        <f t="shared" si="12"/>
        <v>2.7</v>
      </c>
      <c r="S16" s="41"/>
      <c r="T16" s="6"/>
      <c r="U16" s="6"/>
      <c r="V16" s="6"/>
      <c r="W16" s="6"/>
      <c r="X16" s="6"/>
      <c r="Y16" s="226"/>
      <c r="Z16" s="226"/>
      <c r="AA16" s="220">
        <f t="shared" si="5"/>
        <v>1</v>
      </c>
      <c r="AB16" s="5"/>
      <c r="AC16" s="163">
        <f t="shared" si="13"/>
        <v>8</v>
      </c>
      <c r="AD16" s="165">
        <f t="shared" si="14"/>
        <v>8</v>
      </c>
      <c r="AE16" s="227">
        <f t="shared" si="22"/>
        <v>38</v>
      </c>
      <c r="AF16" s="228"/>
      <c r="AG16" s="284">
        <f t="shared" si="15"/>
        <v>1</v>
      </c>
      <c r="AH16" s="165">
        <f t="shared" si="6"/>
        <v>8</v>
      </c>
      <c r="AI16" s="160">
        <f t="shared" si="16"/>
        <v>1</v>
      </c>
      <c r="AJ16" s="163">
        <f t="shared" si="16"/>
        <v>1</v>
      </c>
      <c r="AK16" s="165">
        <f t="shared" si="16"/>
        <v>1</v>
      </c>
      <c r="AL16" s="166">
        <f t="shared" si="16"/>
        <v>1</v>
      </c>
      <c r="AM16" s="163">
        <f t="shared" si="7"/>
        <v>1</v>
      </c>
      <c r="AN16" s="162">
        <f t="shared" si="8"/>
        <v>1</v>
      </c>
      <c r="AO16" s="164">
        <f t="shared" si="17"/>
        <v>1</v>
      </c>
      <c r="AP16" s="167">
        <f t="shared" si="17"/>
        <v>1</v>
      </c>
      <c r="AQ16" s="167">
        <f t="shared" si="9"/>
        <v>2</v>
      </c>
      <c r="AR16" s="279">
        <f t="shared" si="18"/>
        <v>1</v>
      </c>
      <c r="AS16" s="279">
        <f t="shared" si="19"/>
        <v>3</v>
      </c>
      <c r="AT16" s="280">
        <f t="shared" si="20"/>
        <v>3</v>
      </c>
      <c r="AU16" s="279">
        <f t="shared" si="23"/>
        <v>0</v>
      </c>
      <c r="AV16" s="279">
        <f t="shared" si="21"/>
        <v>0</v>
      </c>
    </row>
    <row r="17" spans="2:48" ht="13.5" customHeight="1" thickBot="1">
      <c r="B17" s="222" t="s">
        <v>160</v>
      </c>
      <c r="C17" s="292" t="s">
        <v>242</v>
      </c>
      <c r="D17" s="216">
        <f t="shared" si="0"/>
        <v>2</v>
      </c>
      <c r="E17" s="222" t="str">
        <f t="shared" si="1"/>
        <v>нет</v>
      </c>
      <c r="F17" s="218">
        <f t="shared" si="2"/>
        <v>0.39571428571428574</v>
      </c>
      <c r="G17" s="39"/>
      <c r="H17" s="40"/>
      <c r="I17" s="54"/>
      <c r="J17" s="39"/>
      <c r="K17" s="54"/>
      <c r="L17" s="168">
        <f t="shared" si="10"/>
        <v>2</v>
      </c>
      <c r="M17" s="265">
        <f t="shared" si="3"/>
        <v>0.95714285714285718</v>
      </c>
      <c r="N17" s="286"/>
      <c r="O17" s="287"/>
      <c r="P17" s="150">
        <f t="shared" si="11"/>
        <v>2</v>
      </c>
      <c r="Q17" s="168">
        <f t="shared" si="4"/>
        <v>2</v>
      </c>
      <c r="R17" s="207">
        <f t="shared" si="12"/>
        <v>2.7</v>
      </c>
      <c r="S17" s="39"/>
      <c r="T17" s="287"/>
      <c r="U17" s="287"/>
      <c r="V17" s="287"/>
      <c r="W17" s="287"/>
      <c r="X17" s="287"/>
      <c r="Y17" s="288"/>
      <c r="Z17" s="282"/>
      <c r="AA17" s="222">
        <f t="shared" si="5"/>
        <v>1</v>
      </c>
      <c r="AB17" s="7"/>
      <c r="AC17" s="209">
        <f t="shared" si="13"/>
        <v>8</v>
      </c>
      <c r="AD17" s="157">
        <f t="shared" si="14"/>
        <v>8</v>
      </c>
      <c r="AE17" s="283">
        <f t="shared" si="22"/>
        <v>38</v>
      </c>
      <c r="AF17" s="120"/>
      <c r="AG17" s="284">
        <f t="shared" si="15"/>
        <v>1</v>
      </c>
      <c r="AH17" s="157">
        <f t="shared" si="6"/>
        <v>8</v>
      </c>
      <c r="AI17" s="170">
        <f t="shared" si="16"/>
        <v>1</v>
      </c>
      <c r="AJ17" s="209">
        <f t="shared" si="16"/>
        <v>1</v>
      </c>
      <c r="AK17" s="157">
        <f t="shared" si="16"/>
        <v>1</v>
      </c>
      <c r="AL17" s="208">
        <f t="shared" si="16"/>
        <v>1</v>
      </c>
      <c r="AM17" s="209">
        <f t="shared" si="7"/>
        <v>1</v>
      </c>
      <c r="AN17" s="207">
        <f t="shared" si="8"/>
        <v>1</v>
      </c>
      <c r="AO17" s="169">
        <f t="shared" si="17"/>
        <v>1</v>
      </c>
      <c r="AP17" s="171">
        <f t="shared" si="17"/>
        <v>1</v>
      </c>
      <c r="AQ17" s="171">
        <f t="shared" si="9"/>
        <v>2</v>
      </c>
      <c r="AR17" s="279">
        <f t="shared" si="18"/>
        <v>1</v>
      </c>
      <c r="AS17" s="279">
        <f t="shared" si="19"/>
        <v>3</v>
      </c>
      <c r="AT17" s="280">
        <f t="shared" si="20"/>
        <v>3</v>
      </c>
      <c r="AU17" s="279">
        <f t="shared" si="23"/>
        <v>0</v>
      </c>
      <c r="AV17" s="279">
        <f t="shared" si="21"/>
        <v>0</v>
      </c>
    </row>
    <row r="18" spans="2:48" ht="13.5" customHeight="1" thickBot="1">
      <c r="B18" s="220" t="s">
        <v>162</v>
      </c>
      <c r="C18" s="293" t="s">
        <v>243</v>
      </c>
      <c r="D18" s="219">
        <f t="shared" si="0"/>
        <v>2</v>
      </c>
      <c r="E18" s="220" t="str">
        <f t="shared" si="1"/>
        <v>нет</v>
      </c>
      <c r="F18" s="221">
        <f t="shared" si="2"/>
        <v>0.39571428571428574</v>
      </c>
      <c r="G18" s="41"/>
      <c r="H18" s="42"/>
      <c r="I18" s="55"/>
      <c r="J18" s="41"/>
      <c r="K18" s="52"/>
      <c r="L18" s="161">
        <f t="shared" si="10"/>
        <v>2</v>
      </c>
      <c r="M18" s="221">
        <f t="shared" si="3"/>
        <v>0.95714285714285718</v>
      </c>
      <c r="N18" s="14"/>
      <c r="O18" s="6"/>
      <c r="P18" s="150">
        <f t="shared" si="11"/>
        <v>2</v>
      </c>
      <c r="Q18" s="161">
        <f t="shared" si="4"/>
        <v>2</v>
      </c>
      <c r="R18" s="162">
        <f t="shared" si="12"/>
        <v>2.7</v>
      </c>
      <c r="S18" s="41"/>
      <c r="T18" s="6"/>
      <c r="U18" s="6"/>
      <c r="V18" s="6"/>
      <c r="W18" s="6"/>
      <c r="X18" s="6"/>
      <c r="Y18" s="226"/>
      <c r="Z18" s="226"/>
      <c r="AA18" s="220">
        <f t="shared" si="5"/>
        <v>1</v>
      </c>
      <c r="AB18" s="5"/>
      <c r="AC18" s="163">
        <f t="shared" si="13"/>
        <v>8</v>
      </c>
      <c r="AD18" s="165">
        <f t="shared" si="14"/>
        <v>8</v>
      </c>
      <c r="AE18" s="227">
        <f t="shared" si="22"/>
        <v>38</v>
      </c>
      <c r="AF18" s="228"/>
      <c r="AG18" s="284">
        <f t="shared" si="15"/>
        <v>1</v>
      </c>
      <c r="AH18" s="165">
        <f t="shared" si="6"/>
        <v>8</v>
      </c>
      <c r="AI18" s="160">
        <f t="shared" si="16"/>
        <v>1</v>
      </c>
      <c r="AJ18" s="163">
        <f t="shared" si="16"/>
        <v>1</v>
      </c>
      <c r="AK18" s="165">
        <f t="shared" si="16"/>
        <v>1</v>
      </c>
      <c r="AL18" s="166">
        <f t="shared" si="16"/>
        <v>1</v>
      </c>
      <c r="AM18" s="163">
        <f t="shared" si="7"/>
        <v>1</v>
      </c>
      <c r="AN18" s="162">
        <f t="shared" si="8"/>
        <v>1</v>
      </c>
      <c r="AO18" s="164">
        <f t="shared" si="17"/>
        <v>1</v>
      </c>
      <c r="AP18" s="167">
        <f t="shared" si="17"/>
        <v>1</v>
      </c>
      <c r="AQ18" s="167">
        <f t="shared" si="9"/>
        <v>2</v>
      </c>
      <c r="AR18" s="279">
        <f t="shared" si="18"/>
        <v>1</v>
      </c>
      <c r="AS18" s="279">
        <f t="shared" si="19"/>
        <v>3</v>
      </c>
      <c r="AT18" s="280">
        <f t="shared" si="20"/>
        <v>3</v>
      </c>
      <c r="AU18" s="279">
        <f t="shared" si="23"/>
        <v>0</v>
      </c>
      <c r="AV18" s="279">
        <f t="shared" si="21"/>
        <v>0</v>
      </c>
    </row>
    <row r="19" spans="2:48" ht="13.5" customHeight="1" thickBot="1">
      <c r="B19" s="222" t="s">
        <v>164</v>
      </c>
      <c r="C19" s="292" t="s">
        <v>244</v>
      </c>
      <c r="D19" s="216">
        <f t="shared" si="0"/>
        <v>2</v>
      </c>
      <c r="E19" s="222" t="str">
        <f t="shared" si="1"/>
        <v>нет</v>
      </c>
      <c r="F19" s="218">
        <f t="shared" si="2"/>
        <v>0.39571428571428574</v>
      </c>
      <c r="G19" s="39"/>
      <c r="H19" s="40"/>
      <c r="I19" s="54"/>
      <c r="J19" s="39"/>
      <c r="K19" s="54"/>
      <c r="L19" s="168">
        <f t="shared" si="10"/>
        <v>2</v>
      </c>
      <c r="M19" s="265">
        <f t="shared" si="3"/>
        <v>0.95714285714285718</v>
      </c>
      <c r="N19" s="286"/>
      <c r="O19" s="287"/>
      <c r="P19" s="150">
        <f t="shared" si="11"/>
        <v>2</v>
      </c>
      <c r="Q19" s="168">
        <f t="shared" si="4"/>
        <v>2</v>
      </c>
      <c r="R19" s="207">
        <f t="shared" si="12"/>
        <v>2.7</v>
      </c>
      <c r="S19" s="39"/>
      <c r="T19" s="287"/>
      <c r="U19" s="287"/>
      <c r="V19" s="287"/>
      <c r="W19" s="287"/>
      <c r="X19" s="287"/>
      <c r="Y19" s="288"/>
      <c r="Z19" s="282"/>
      <c r="AA19" s="222">
        <f t="shared" si="5"/>
        <v>1</v>
      </c>
      <c r="AB19" s="7"/>
      <c r="AC19" s="209">
        <f t="shared" si="13"/>
        <v>8</v>
      </c>
      <c r="AD19" s="157">
        <f t="shared" si="14"/>
        <v>8</v>
      </c>
      <c r="AE19" s="283">
        <f t="shared" si="22"/>
        <v>38</v>
      </c>
      <c r="AF19" s="120"/>
      <c r="AG19" s="284">
        <f t="shared" si="15"/>
        <v>1</v>
      </c>
      <c r="AH19" s="157">
        <f t="shared" si="6"/>
        <v>8</v>
      </c>
      <c r="AI19" s="170">
        <f t="shared" si="16"/>
        <v>1</v>
      </c>
      <c r="AJ19" s="209">
        <f t="shared" si="16"/>
        <v>1</v>
      </c>
      <c r="AK19" s="157">
        <f t="shared" si="16"/>
        <v>1</v>
      </c>
      <c r="AL19" s="208">
        <f t="shared" si="16"/>
        <v>1</v>
      </c>
      <c r="AM19" s="209">
        <f t="shared" si="7"/>
        <v>1</v>
      </c>
      <c r="AN19" s="207">
        <f t="shared" si="8"/>
        <v>1</v>
      </c>
      <c r="AO19" s="169">
        <f t="shared" si="17"/>
        <v>1</v>
      </c>
      <c r="AP19" s="171">
        <f t="shared" si="17"/>
        <v>1</v>
      </c>
      <c r="AQ19" s="157">
        <f t="shared" si="9"/>
        <v>2</v>
      </c>
      <c r="AR19" s="279">
        <f t="shared" si="18"/>
        <v>1</v>
      </c>
      <c r="AS19" s="279">
        <f t="shared" si="19"/>
        <v>3</v>
      </c>
      <c r="AT19" s="280">
        <f t="shared" si="20"/>
        <v>3</v>
      </c>
      <c r="AU19" s="279">
        <f t="shared" si="23"/>
        <v>0</v>
      </c>
      <c r="AV19" s="279">
        <f t="shared" si="21"/>
        <v>0</v>
      </c>
    </row>
    <row r="20" spans="2:48" ht="13.5" customHeight="1" thickBot="1">
      <c r="B20" s="220" t="s">
        <v>166</v>
      </c>
      <c r="C20" s="221"/>
      <c r="D20" s="219">
        <f t="shared" si="0"/>
        <v>2</v>
      </c>
      <c r="E20" s="220" t="str">
        <f t="shared" si="1"/>
        <v>нет</v>
      </c>
      <c r="F20" s="221">
        <f t="shared" si="2"/>
        <v>0.39571428571428574</v>
      </c>
      <c r="G20" s="41"/>
      <c r="H20" s="42"/>
      <c r="I20" s="55"/>
      <c r="J20" s="41"/>
      <c r="K20" s="52"/>
      <c r="L20" s="161">
        <f t="shared" si="10"/>
        <v>2</v>
      </c>
      <c r="M20" s="221">
        <f t="shared" si="3"/>
        <v>0.95714285714285718</v>
      </c>
      <c r="N20" s="14"/>
      <c r="O20" s="6"/>
      <c r="P20" s="150">
        <f t="shared" si="11"/>
        <v>2</v>
      </c>
      <c r="Q20" s="161">
        <f t="shared" si="4"/>
        <v>2</v>
      </c>
      <c r="R20" s="162">
        <f t="shared" si="12"/>
        <v>2.7</v>
      </c>
      <c r="S20" s="41"/>
      <c r="T20" s="6"/>
      <c r="U20" s="6"/>
      <c r="V20" s="6"/>
      <c r="W20" s="6"/>
      <c r="X20" s="6"/>
      <c r="Y20" s="226"/>
      <c r="Z20" s="226"/>
      <c r="AA20" s="220">
        <f t="shared" si="5"/>
        <v>1</v>
      </c>
      <c r="AB20" s="5"/>
      <c r="AC20" s="163">
        <f t="shared" si="13"/>
        <v>8</v>
      </c>
      <c r="AD20" s="165">
        <f t="shared" si="14"/>
        <v>8</v>
      </c>
      <c r="AE20" s="227">
        <f t="shared" si="22"/>
        <v>38</v>
      </c>
      <c r="AF20" s="120"/>
      <c r="AG20" s="284">
        <f t="shared" si="15"/>
        <v>1</v>
      </c>
      <c r="AH20" s="165">
        <f t="shared" si="6"/>
        <v>8</v>
      </c>
      <c r="AI20" s="160">
        <f t="shared" si="16"/>
        <v>1</v>
      </c>
      <c r="AJ20" s="163">
        <f t="shared" si="16"/>
        <v>1</v>
      </c>
      <c r="AK20" s="165">
        <f t="shared" si="16"/>
        <v>1</v>
      </c>
      <c r="AL20" s="166">
        <f t="shared" si="16"/>
        <v>1</v>
      </c>
      <c r="AM20" s="163">
        <f t="shared" si="7"/>
        <v>1</v>
      </c>
      <c r="AN20" s="162">
        <f t="shared" si="8"/>
        <v>1</v>
      </c>
      <c r="AO20" s="164">
        <f t="shared" si="17"/>
        <v>1</v>
      </c>
      <c r="AP20" s="167">
        <f t="shared" si="17"/>
        <v>1</v>
      </c>
      <c r="AQ20" s="165">
        <f t="shared" si="9"/>
        <v>2</v>
      </c>
      <c r="AR20" s="279">
        <f t="shared" si="18"/>
        <v>1</v>
      </c>
      <c r="AS20" s="279">
        <f t="shared" si="19"/>
        <v>3</v>
      </c>
      <c r="AT20" s="280">
        <f t="shared" si="20"/>
        <v>3</v>
      </c>
      <c r="AU20" s="279">
        <f t="shared" si="23"/>
        <v>0</v>
      </c>
      <c r="AV20" s="279">
        <f t="shared" si="21"/>
        <v>0</v>
      </c>
    </row>
    <row r="21" spans="2:48" ht="13.5" customHeight="1" thickBot="1">
      <c r="B21" s="222" t="s">
        <v>168</v>
      </c>
      <c r="C21" s="292"/>
      <c r="D21" s="216">
        <f t="shared" si="0"/>
        <v>2</v>
      </c>
      <c r="E21" s="222" t="str">
        <f t="shared" si="1"/>
        <v>нет</v>
      </c>
      <c r="F21" s="218">
        <f t="shared" si="2"/>
        <v>0.39571428571428574</v>
      </c>
      <c r="G21" s="39"/>
      <c r="H21" s="40"/>
      <c r="I21" s="54"/>
      <c r="J21" s="39"/>
      <c r="K21" s="54"/>
      <c r="L21" s="168">
        <f t="shared" si="10"/>
        <v>2</v>
      </c>
      <c r="M21" s="265">
        <f t="shared" si="3"/>
        <v>0.95714285714285718</v>
      </c>
      <c r="N21" s="286"/>
      <c r="O21" s="287"/>
      <c r="P21" s="150">
        <f t="shared" si="11"/>
        <v>2</v>
      </c>
      <c r="Q21" s="168">
        <f t="shared" si="4"/>
        <v>2</v>
      </c>
      <c r="R21" s="207">
        <f t="shared" si="12"/>
        <v>2.7</v>
      </c>
      <c r="S21" s="39"/>
      <c r="T21" s="287"/>
      <c r="U21" s="287"/>
      <c r="V21" s="287"/>
      <c r="W21" s="287"/>
      <c r="X21" s="287"/>
      <c r="Y21" s="288"/>
      <c r="Z21" s="282"/>
      <c r="AA21" s="222">
        <f t="shared" si="5"/>
        <v>1</v>
      </c>
      <c r="AB21" s="7"/>
      <c r="AC21" s="209">
        <f t="shared" si="13"/>
        <v>8</v>
      </c>
      <c r="AD21" s="157">
        <f t="shared" si="14"/>
        <v>8</v>
      </c>
      <c r="AE21" s="283">
        <f t="shared" si="22"/>
        <v>38</v>
      </c>
      <c r="AF21" s="120"/>
      <c r="AG21" s="284">
        <f t="shared" si="15"/>
        <v>1</v>
      </c>
      <c r="AH21" s="157">
        <f t="shared" si="6"/>
        <v>8</v>
      </c>
      <c r="AI21" s="170">
        <f t="shared" si="16"/>
        <v>1</v>
      </c>
      <c r="AJ21" s="209">
        <f t="shared" si="16"/>
        <v>1</v>
      </c>
      <c r="AK21" s="157">
        <f t="shared" si="16"/>
        <v>1</v>
      </c>
      <c r="AL21" s="208">
        <f t="shared" si="16"/>
        <v>1</v>
      </c>
      <c r="AM21" s="209">
        <f t="shared" si="7"/>
        <v>1</v>
      </c>
      <c r="AN21" s="207">
        <f t="shared" si="8"/>
        <v>1</v>
      </c>
      <c r="AO21" s="169">
        <f t="shared" si="17"/>
        <v>1</v>
      </c>
      <c r="AP21" s="171">
        <f t="shared" si="17"/>
        <v>1</v>
      </c>
      <c r="AQ21" s="157">
        <f t="shared" si="9"/>
        <v>2</v>
      </c>
      <c r="AR21" s="279">
        <f t="shared" si="18"/>
        <v>1</v>
      </c>
      <c r="AS21" s="279">
        <f t="shared" si="19"/>
        <v>3</v>
      </c>
      <c r="AT21" s="280">
        <f t="shared" si="20"/>
        <v>3</v>
      </c>
      <c r="AU21" s="279">
        <f t="shared" si="23"/>
        <v>0</v>
      </c>
      <c r="AV21" s="279">
        <f t="shared" si="21"/>
        <v>0</v>
      </c>
    </row>
    <row r="22" spans="2:48" ht="13.5" customHeight="1" thickBot="1">
      <c r="B22" s="220" t="s">
        <v>170</v>
      </c>
      <c r="C22" s="293"/>
      <c r="D22" s="219">
        <f t="shared" si="0"/>
        <v>2</v>
      </c>
      <c r="E22" s="220" t="str">
        <f t="shared" si="1"/>
        <v>нет</v>
      </c>
      <c r="F22" s="221">
        <f t="shared" si="2"/>
        <v>0.39571428571428574</v>
      </c>
      <c r="G22" s="41"/>
      <c r="H22" s="42"/>
      <c r="I22" s="55"/>
      <c r="J22" s="41"/>
      <c r="K22" s="52"/>
      <c r="L22" s="161">
        <f t="shared" si="10"/>
        <v>2</v>
      </c>
      <c r="M22" s="221">
        <f t="shared" si="3"/>
        <v>0.95714285714285718</v>
      </c>
      <c r="N22" s="14"/>
      <c r="O22" s="6"/>
      <c r="P22" s="150">
        <f t="shared" si="11"/>
        <v>2</v>
      </c>
      <c r="Q22" s="161">
        <f t="shared" si="4"/>
        <v>2</v>
      </c>
      <c r="R22" s="162">
        <f t="shared" si="12"/>
        <v>2.7</v>
      </c>
      <c r="S22" s="41"/>
      <c r="T22" s="6"/>
      <c r="U22" s="6"/>
      <c r="V22" s="6"/>
      <c r="W22" s="6"/>
      <c r="X22" s="6"/>
      <c r="Y22" s="226"/>
      <c r="Z22" s="226"/>
      <c r="AA22" s="220">
        <f t="shared" si="5"/>
        <v>1</v>
      </c>
      <c r="AB22" s="5"/>
      <c r="AC22" s="163">
        <f t="shared" si="13"/>
        <v>8</v>
      </c>
      <c r="AD22" s="165">
        <f t="shared" si="14"/>
        <v>8</v>
      </c>
      <c r="AE22" s="227">
        <f t="shared" si="22"/>
        <v>38</v>
      </c>
      <c r="AF22" s="120"/>
      <c r="AG22" s="284">
        <f t="shared" si="15"/>
        <v>1</v>
      </c>
      <c r="AH22" s="165">
        <f t="shared" si="6"/>
        <v>8</v>
      </c>
      <c r="AI22" s="160">
        <f t="shared" si="16"/>
        <v>1</v>
      </c>
      <c r="AJ22" s="163">
        <f t="shared" si="16"/>
        <v>1</v>
      </c>
      <c r="AK22" s="165">
        <f t="shared" si="16"/>
        <v>1</v>
      </c>
      <c r="AL22" s="166">
        <f t="shared" si="16"/>
        <v>1</v>
      </c>
      <c r="AM22" s="163">
        <f t="shared" si="7"/>
        <v>1</v>
      </c>
      <c r="AN22" s="162">
        <f t="shared" si="8"/>
        <v>1</v>
      </c>
      <c r="AO22" s="164">
        <f t="shared" si="17"/>
        <v>1</v>
      </c>
      <c r="AP22" s="167">
        <f t="shared" si="17"/>
        <v>1</v>
      </c>
      <c r="AQ22" s="165">
        <f t="shared" si="9"/>
        <v>2</v>
      </c>
      <c r="AR22" s="279">
        <f t="shared" si="18"/>
        <v>1</v>
      </c>
      <c r="AS22" s="279">
        <f t="shared" si="19"/>
        <v>3</v>
      </c>
      <c r="AT22" s="280">
        <f t="shared" si="20"/>
        <v>3</v>
      </c>
      <c r="AU22" s="279">
        <f t="shared" si="23"/>
        <v>0</v>
      </c>
      <c r="AV22" s="279">
        <f t="shared" si="21"/>
        <v>0</v>
      </c>
    </row>
    <row r="23" spans="2:48" ht="13.5" customHeight="1" thickBot="1">
      <c r="B23" s="222" t="s">
        <v>172</v>
      </c>
      <c r="C23" s="292"/>
      <c r="D23" s="216">
        <f t="shared" si="0"/>
        <v>2</v>
      </c>
      <c r="E23" s="222" t="str">
        <f t="shared" si="1"/>
        <v>нет</v>
      </c>
      <c r="F23" s="218">
        <f t="shared" si="2"/>
        <v>0.39571428571428574</v>
      </c>
      <c r="G23" s="39"/>
      <c r="H23" s="40"/>
      <c r="I23" s="54"/>
      <c r="J23" s="39"/>
      <c r="K23" s="54"/>
      <c r="L23" s="168">
        <f t="shared" si="10"/>
        <v>2</v>
      </c>
      <c r="M23" s="265">
        <f t="shared" si="3"/>
        <v>0.95714285714285718</v>
      </c>
      <c r="N23" s="286"/>
      <c r="O23" s="287"/>
      <c r="P23" s="150">
        <f t="shared" si="11"/>
        <v>2</v>
      </c>
      <c r="Q23" s="168">
        <f t="shared" si="4"/>
        <v>2</v>
      </c>
      <c r="R23" s="207">
        <f t="shared" si="12"/>
        <v>2.7</v>
      </c>
      <c r="S23" s="39"/>
      <c r="T23" s="287"/>
      <c r="U23" s="287"/>
      <c r="V23" s="287"/>
      <c r="W23" s="287"/>
      <c r="X23" s="287"/>
      <c r="Y23" s="288"/>
      <c r="Z23" s="282"/>
      <c r="AA23" s="222">
        <f t="shared" si="5"/>
        <v>1</v>
      </c>
      <c r="AB23" s="7"/>
      <c r="AC23" s="209">
        <f t="shared" si="13"/>
        <v>8</v>
      </c>
      <c r="AD23" s="157">
        <f t="shared" si="14"/>
        <v>8</v>
      </c>
      <c r="AE23" s="283">
        <f t="shared" si="22"/>
        <v>38</v>
      </c>
      <c r="AF23" s="120"/>
      <c r="AG23" s="284">
        <f t="shared" si="15"/>
        <v>1</v>
      </c>
      <c r="AH23" s="157">
        <f t="shared" si="6"/>
        <v>8</v>
      </c>
      <c r="AI23" s="170">
        <f t="shared" si="16"/>
        <v>1</v>
      </c>
      <c r="AJ23" s="209">
        <f t="shared" si="16"/>
        <v>1</v>
      </c>
      <c r="AK23" s="157">
        <f t="shared" si="16"/>
        <v>1</v>
      </c>
      <c r="AL23" s="208">
        <f t="shared" si="16"/>
        <v>1</v>
      </c>
      <c r="AM23" s="209">
        <f t="shared" si="7"/>
        <v>1</v>
      </c>
      <c r="AN23" s="207">
        <f t="shared" si="8"/>
        <v>1</v>
      </c>
      <c r="AO23" s="169">
        <f t="shared" si="17"/>
        <v>1</v>
      </c>
      <c r="AP23" s="171">
        <f t="shared" si="17"/>
        <v>1</v>
      </c>
      <c r="AQ23" s="157">
        <f t="shared" si="9"/>
        <v>2</v>
      </c>
      <c r="AR23" s="279">
        <f t="shared" si="18"/>
        <v>1</v>
      </c>
      <c r="AS23" s="279">
        <f t="shared" si="19"/>
        <v>3</v>
      </c>
      <c r="AT23" s="280">
        <f t="shared" si="20"/>
        <v>3</v>
      </c>
      <c r="AU23" s="279">
        <f t="shared" si="23"/>
        <v>0</v>
      </c>
      <c r="AV23" s="279">
        <f t="shared" si="21"/>
        <v>0</v>
      </c>
    </row>
    <row r="24" spans="2:48" ht="13.5" customHeight="1" thickBot="1">
      <c r="B24" s="220" t="s">
        <v>174</v>
      </c>
      <c r="C24" s="293"/>
      <c r="D24" s="219">
        <f t="shared" si="0"/>
        <v>2</v>
      </c>
      <c r="E24" s="220" t="str">
        <f t="shared" si="1"/>
        <v>нет</v>
      </c>
      <c r="F24" s="221">
        <f t="shared" si="2"/>
        <v>0.39571428571428574</v>
      </c>
      <c r="G24" s="41"/>
      <c r="H24" s="42"/>
      <c r="I24" s="55"/>
      <c r="J24" s="41"/>
      <c r="K24" s="52"/>
      <c r="L24" s="161">
        <f t="shared" si="10"/>
        <v>2</v>
      </c>
      <c r="M24" s="221">
        <f t="shared" si="3"/>
        <v>0.95714285714285718</v>
      </c>
      <c r="N24" s="14"/>
      <c r="O24" s="6"/>
      <c r="P24" s="150">
        <f t="shared" si="11"/>
        <v>2</v>
      </c>
      <c r="Q24" s="161">
        <f t="shared" si="4"/>
        <v>2</v>
      </c>
      <c r="R24" s="162">
        <f t="shared" si="12"/>
        <v>2.7</v>
      </c>
      <c r="S24" s="41"/>
      <c r="T24" s="6"/>
      <c r="U24" s="6"/>
      <c r="V24" s="6"/>
      <c r="W24" s="6"/>
      <c r="X24" s="6"/>
      <c r="Y24" s="226"/>
      <c r="Z24" s="226"/>
      <c r="AA24" s="220">
        <f t="shared" si="5"/>
        <v>1</v>
      </c>
      <c r="AB24" s="5"/>
      <c r="AC24" s="163">
        <f t="shared" si="13"/>
        <v>8</v>
      </c>
      <c r="AD24" s="165">
        <f t="shared" si="14"/>
        <v>8</v>
      </c>
      <c r="AE24" s="227">
        <f t="shared" si="22"/>
        <v>38</v>
      </c>
      <c r="AF24" s="120"/>
      <c r="AG24" s="284">
        <f t="shared" si="15"/>
        <v>1</v>
      </c>
      <c r="AH24" s="165">
        <f t="shared" si="6"/>
        <v>8</v>
      </c>
      <c r="AI24" s="160">
        <f t="shared" ref="AI24:AL32" si="24">IF(G24&lt;2.6,1,0)</f>
        <v>1</v>
      </c>
      <c r="AJ24" s="163">
        <f t="shared" si="24"/>
        <v>1</v>
      </c>
      <c r="AK24" s="165">
        <f t="shared" si="24"/>
        <v>1</v>
      </c>
      <c r="AL24" s="166">
        <f t="shared" si="24"/>
        <v>1</v>
      </c>
      <c r="AM24" s="163">
        <f t="shared" si="7"/>
        <v>1</v>
      </c>
      <c r="AN24" s="162">
        <f t="shared" si="8"/>
        <v>1</v>
      </c>
      <c r="AO24" s="164">
        <f t="shared" ref="AO24:AP32" si="25">IF(N24&lt;2.6,1,0)</f>
        <v>1</v>
      </c>
      <c r="AP24" s="167">
        <f t="shared" si="25"/>
        <v>1</v>
      </c>
      <c r="AQ24" s="165">
        <f t="shared" si="9"/>
        <v>2</v>
      </c>
      <c r="AR24" s="279">
        <f t="shared" si="18"/>
        <v>1</v>
      </c>
      <c r="AS24" s="279">
        <f t="shared" si="19"/>
        <v>3</v>
      </c>
      <c r="AT24" s="280">
        <f t="shared" si="20"/>
        <v>3</v>
      </c>
      <c r="AU24" s="279">
        <f t="shared" si="23"/>
        <v>0</v>
      </c>
      <c r="AV24" s="279">
        <f t="shared" si="21"/>
        <v>0</v>
      </c>
    </row>
    <row r="25" spans="2:48" ht="13.5" customHeight="1" thickBot="1">
      <c r="B25" s="222" t="s">
        <v>176</v>
      </c>
      <c r="C25" s="292"/>
      <c r="D25" s="216">
        <f t="shared" si="0"/>
        <v>2</v>
      </c>
      <c r="E25" s="222" t="str">
        <f t="shared" si="1"/>
        <v>нет</v>
      </c>
      <c r="F25" s="218">
        <f t="shared" si="2"/>
        <v>0.39571428571428574</v>
      </c>
      <c r="G25" s="39"/>
      <c r="H25" s="40"/>
      <c r="I25" s="54"/>
      <c r="J25" s="39"/>
      <c r="K25" s="54"/>
      <c r="L25" s="168">
        <f t="shared" si="10"/>
        <v>2</v>
      </c>
      <c r="M25" s="265">
        <f t="shared" si="3"/>
        <v>0.95714285714285718</v>
      </c>
      <c r="N25" s="286"/>
      <c r="O25" s="287"/>
      <c r="P25" s="150">
        <f t="shared" si="11"/>
        <v>2</v>
      </c>
      <c r="Q25" s="168">
        <f t="shared" si="4"/>
        <v>2</v>
      </c>
      <c r="R25" s="207">
        <f t="shared" si="12"/>
        <v>2.7</v>
      </c>
      <c r="S25" s="39"/>
      <c r="T25" s="287"/>
      <c r="U25" s="287"/>
      <c r="V25" s="287"/>
      <c r="W25" s="287"/>
      <c r="X25" s="287"/>
      <c r="Y25" s="288"/>
      <c r="Z25" s="282"/>
      <c r="AA25" s="222">
        <f t="shared" si="5"/>
        <v>1</v>
      </c>
      <c r="AB25" s="7"/>
      <c r="AC25" s="209">
        <f t="shared" si="13"/>
        <v>8</v>
      </c>
      <c r="AD25" s="157">
        <f t="shared" si="14"/>
        <v>8</v>
      </c>
      <c r="AE25" s="283">
        <f t="shared" si="22"/>
        <v>38</v>
      </c>
      <c r="AF25" s="120"/>
      <c r="AG25" s="284">
        <f t="shared" si="15"/>
        <v>1</v>
      </c>
      <c r="AH25" s="157">
        <f t="shared" si="6"/>
        <v>8</v>
      </c>
      <c r="AI25" s="170">
        <f t="shared" si="24"/>
        <v>1</v>
      </c>
      <c r="AJ25" s="209">
        <f t="shared" si="24"/>
        <v>1</v>
      </c>
      <c r="AK25" s="157">
        <f t="shared" si="24"/>
        <v>1</v>
      </c>
      <c r="AL25" s="208">
        <f t="shared" si="24"/>
        <v>1</v>
      </c>
      <c r="AM25" s="209">
        <f t="shared" si="7"/>
        <v>1</v>
      </c>
      <c r="AN25" s="207">
        <f t="shared" si="8"/>
        <v>1</v>
      </c>
      <c r="AO25" s="169">
        <f t="shared" si="25"/>
        <v>1</v>
      </c>
      <c r="AP25" s="171">
        <f t="shared" si="25"/>
        <v>1</v>
      </c>
      <c r="AQ25" s="157">
        <f t="shared" si="9"/>
        <v>2</v>
      </c>
      <c r="AR25" s="279">
        <f t="shared" si="18"/>
        <v>1</v>
      </c>
      <c r="AS25" s="279">
        <f t="shared" si="19"/>
        <v>3</v>
      </c>
      <c r="AT25" s="280">
        <f t="shared" si="20"/>
        <v>3</v>
      </c>
      <c r="AU25" s="279">
        <f t="shared" si="23"/>
        <v>0</v>
      </c>
      <c r="AV25" s="279">
        <f t="shared" si="21"/>
        <v>0</v>
      </c>
    </row>
    <row r="26" spans="2:48" ht="13.5" customHeight="1" thickBot="1">
      <c r="B26" s="220" t="s">
        <v>178</v>
      </c>
      <c r="C26" s="293"/>
      <c r="D26" s="219">
        <f t="shared" si="0"/>
        <v>2</v>
      </c>
      <c r="E26" s="220" t="str">
        <f t="shared" si="1"/>
        <v>нет</v>
      </c>
      <c r="F26" s="221">
        <f t="shared" si="2"/>
        <v>0.39571428571428574</v>
      </c>
      <c r="G26" s="41"/>
      <c r="H26" s="42"/>
      <c r="I26" s="55"/>
      <c r="J26" s="41"/>
      <c r="K26" s="52"/>
      <c r="L26" s="161">
        <f t="shared" si="10"/>
        <v>2</v>
      </c>
      <c r="M26" s="221">
        <f t="shared" si="3"/>
        <v>0.95714285714285718</v>
      </c>
      <c r="N26" s="14"/>
      <c r="O26" s="6"/>
      <c r="P26" s="150">
        <f t="shared" si="11"/>
        <v>2</v>
      </c>
      <c r="Q26" s="161">
        <f t="shared" si="4"/>
        <v>2</v>
      </c>
      <c r="R26" s="162">
        <f t="shared" si="12"/>
        <v>2.7</v>
      </c>
      <c r="S26" s="41"/>
      <c r="T26" s="6"/>
      <c r="U26" s="6"/>
      <c r="V26" s="6"/>
      <c r="W26" s="6"/>
      <c r="X26" s="6"/>
      <c r="Y26" s="226"/>
      <c r="Z26" s="226"/>
      <c r="AA26" s="220">
        <f t="shared" si="5"/>
        <v>1</v>
      </c>
      <c r="AB26" s="5"/>
      <c r="AC26" s="163">
        <f t="shared" si="13"/>
        <v>8</v>
      </c>
      <c r="AD26" s="165">
        <f t="shared" si="14"/>
        <v>8</v>
      </c>
      <c r="AE26" s="227">
        <f t="shared" si="22"/>
        <v>38</v>
      </c>
      <c r="AF26" s="120"/>
      <c r="AG26" s="284">
        <f t="shared" si="15"/>
        <v>1</v>
      </c>
      <c r="AH26" s="165">
        <f t="shared" si="6"/>
        <v>8</v>
      </c>
      <c r="AI26" s="160">
        <f t="shared" si="24"/>
        <v>1</v>
      </c>
      <c r="AJ26" s="163">
        <f t="shared" si="24"/>
        <v>1</v>
      </c>
      <c r="AK26" s="165">
        <f t="shared" si="24"/>
        <v>1</v>
      </c>
      <c r="AL26" s="166">
        <f t="shared" si="24"/>
        <v>1</v>
      </c>
      <c r="AM26" s="163">
        <f t="shared" si="7"/>
        <v>1</v>
      </c>
      <c r="AN26" s="162">
        <f t="shared" si="8"/>
        <v>1</v>
      </c>
      <c r="AO26" s="164">
        <f t="shared" si="25"/>
        <v>1</v>
      </c>
      <c r="AP26" s="167">
        <f t="shared" si="25"/>
        <v>1</v>
      </c>
      <c r="AQ26" s="165">
        <f t="shared" si="9"/>
        <v>2</v>
      </c>
      <c r="AR26" s="279">
        <f t="shared" si="18"/>
        <v>1</v>
      </c>
      <c r="AS26" s="279">
        <f t="shared" si="19"/>
        <v>3</v>
      </c>
      <c r="AT26" s="280">
        <f t="shared" si="20"/>
        <v>3</v>
      </c>
      <c r="AU26" s="279">
        <f t="shared" si="23"/>
        <v>0</v>
      </c>
      <c r="AV26" s="279">
        <f t="shared" si="21"/>
        <v>0</v>
      </c>
    </row>
    <row r="27" spans="2:48" ht="13.5" customHeight="1" thickBot="1">
      <c r="B27" s="222" t="s">
        <v>180</v>
      </c>
      <c r="C27" s="292"/>
      <c r="D27" s="216">
        <f t="shared" si="0"/>
        <v>2</v>
      </c>
      <c r="E27" s="222" t="str">
        <f t="shared" si="1"/>
        <v>нет</v>
      </c>
      <c r="F27" s="218">
        <f t="shared" si="2"/>
        <v>0.39571428571428574</v>
      </c>
      <c r="G27" s="39"/>
      <c r="H27" s="40"/>
      <c r="I27" s="54"/>
      <c r="J27" s="39"/>
      <c r="K27" s="54"/>
      <c r="L27" s="168">
        <f t="shared" si="10"/>
        <v>2</v>
      </c>
      <c r="M27" s="265">
        <f t="shared" si="3"/>
        <v>0.95714285714285718</v>
      </c>
      <c r="N27" s="286"/>
      <c r="O27" s="287"/>
      <c r="P27" s="150">
        <f t="shared" si="11"/>
        <v>2</v>
      </c>
      <c r="Q27" s="168">
        <f t="shared" si="4"/>
        <v>2</v>
      </c>
      <c r="R27" s="207">
        <f t="shared" si="12"/>
        <v>2.7</v>
      </c>
      <c r="S27" s="39"/>
      <c r="T27" s="287"/>
      <c r="U27" s="287"/>
      <c r="V27" s="287"/>
      <c r="W27" s="287"/>
      <c r="X27" s="287"/>
      <c r="Y27" s="288"/>
      <c r="Z27" s="282"/>
      <c r="AA27" s="222">
        <f t="shared" si="5"/>
        <v>1</v>
      </c>
      <c r="AB27" s="7"/>
      <c r="AC27" s="209">
        <f t="shared" si="13"/>
        <v>8</v>
      </c>
      <c r="AD27" s="157">
        <f t="shared" si="14"/>
        <v>8</v>
      </c>
      <c r="AE27" s="283">
        <f t="shared" si="22"/>
        <v>38</v>
      </c>
      <c r="AF27" s="120"/>
      <c r="AG27" s="284">
        <f t="shared" si="15"/>
        <v>1</v>
      </c>
      <c r="AH27" s="157">
        <f t="shared" si="6"/>
        <v>8</v>
      </c>
      <c r="AI27" s="170">
        <f t="shared" si="24"/>
        <v>1</v>
      </c>
      <c r="AJ27" s="209">
        <f t="shared" si="24"/>
        <v>1</v>
      </c>
      <c r="AK27" s="157">
        <f t="shared" si="24"/>
        <v>1</v>
      </c>
      <c r="AL27" s="208">
        <f t="shared" si="24"/>
        <v>1</v>
      </c>
      <c r="AM27" s="209">
        <f t="shared" si="7"/>
        <v>1</v>
      </c>
      <c r="AN27" s="207">
        <f t="shared" si="8"/>
        <v>1</v>
      </c>
      <c r="AO27" s="169">
        <f t="shared" si="25"/>
        <v>1</v>
      </c>
      <c r="AP27" s="171">
        <f t="shared" si="25"/>
        <v>1</v>
      </c>
      <c r="AQ27" s="157">
        <f t="shared" si="9"/>
        <v>2</v>
      </c>
      <c r="AR27" s="279">
        <f t="shared" si="18"/>
        <v>1</v>
      </c>
      <c r="AS27" s="279">
        <f t="shared" si="19"/>
        <v>3</v>
      </c>
      <c r="AT27" s="280">
        <f t="shared" si="20"/>
        <v>3</v>
      </c>
      <c r="AU27" s="279">
        <f t="shared" si="23"/>
        <v>0</v>
      </c>
      <c r="AV27" s="279">
        <f t="shared" si="21"/>
        <v>0</v>
      </c>
    </row>
    <row r="28" spans="2:48" ht="13.5" customHeight="1" thickBot="1">
      <c r="B28" s="220" t="s">
        <v>182</v>
      </c>
      <c r="C28" s="293"/>
      <c r="D28" s="219">
        <f t="shared" si="0"/>
        <v>2</v>
      </c>
      <c r="E28" s="220" t="str">
        <f t="shared" si="1"/>
        <v>нет</v>
      </c>
      <c r="F28" s="221">
        <f t="shared" si="2"/>
        <v>0.39571428571428574</v>
      </c>
      <c r="G28" s="41"/>
      <c r="H28" s="42"/>
      <c r="I28" s="55"/>
      <c r="J28" s="41"/>
      <c r="K28" s="52"/>
      <c r="L28" s="161">
        <f t="shared" si="10"/>
        <v>2</v>
      </c>
      <c r="M28" s="221">
        <f t="shared" si="3"/>
        <v>0.95714285714285718</v>
      </c>
      <c r="N28" s="14"/>
      <c r="O28" s="6"/>
      <c r="P28" s="150">
        <f t="shared" si="11"/>
        <v>2</v>
      </c>
      <c r="Q28" s="161">
        <f t="shared" si="4"/>
        <v>2</v>
      </c>
      <c r="R28" s="162">
        <f t="shared" si="12"/>
        <v>2.7</v>
      </c>
      <c r="S28" s="41"/>
      <c r="T28" s="6"/>
      <c r="U28" s="6"/>
      <c r="V28" s="6"/>
      <c r="W28" s="6"/>
      <c r="X28" s="6"/>
      <c r="Y28" s="226"/>
      <c r="Z28" s="226"/>
      <c r="AA28" s="220">
        <f t="shared" si="5"/>
        <v>1</v>
      </c>
      <c r="AB28" s="5"/>
      <c r="AC28" s="163">
        <f t="shared" si="13"/>
        <v>8</v>
      </c>
      <c r="AD28" s="165">
        <f t="shared" si="14"/>
        <v>8</v>
      </c>
      <c r="AE28" s="227">
        <f t="shared" si="22"/>
        <v>38</v>
      </c>
      <c r="AF28" s="120"/>
      <c r="AG28" s="284">
        <f t="shared" si="15"/>
        <v>1</v>
      </c>
      <c r="AH28" s="165">
        <f t="shared" si="6"/>
        <v>8</v>
      </c>
      <c r="AI28" s="160">
        <f t="shared" si="24"/>
        <v>1</v>
      </c>
      <c r="AJ28" s="163">
        <f t="shared" si="24"/>
        <v>1</v>
      </c>
      <c r="AK28" s="165">
        <f t="shared" si="24"/>
        <v>1</v>
      </c>
      <c r="AL28" s="166">
        <f t="shared" si="24"/>
        <v>1</v>
      </c>
      <c r="AM28" s="163">
        <f t="shared" si="7"/>
        <v>1</v>
      </c>
      <c r="AN28" s="162">
        <f t="shared" si="8"/>
        <v>1</v>
      </c>
      <c r="AO28" s="164">
        <f t="shared" si="25"/>
        <v>1</v>
      </c>
      <c r="AP28" s="167">
        <f t="shared" si="25"/>
        <v>1</v>
      </c>
      <c r="AQ28" s="165">
        <f t="shared" si="9"/>
        <v>2</v>
      </c>
      <c r="AR28" s="279">
        <f t="shared" si="18"/>
        <v>1</v>
      </c>
      <c r="AS28" s="279">
        <f t="shared" si="19"/>
        <v>3</v>
      </c>
      <c r="AT28" s="280">
        <f t="shared" si="20"/>
        <v>3</v>
      </c>
      <c r="AU28" s="279">
        <f t="shared" si="23"/>
        <v>0</v>
      </c>
      <c r="AV28" s="279">
        <f t="shared" si="21"/>
        <v>0</v>
      </c>
    </row>
    <row r="29" spans="2:48" ht="13.5" customHeight="1" thickBot="1">
      <c r="B29" s="222" t="s">
        <v>184</v>
      </c>
      <c r="C29" s="292"/>
      <c r="D29" s="216">
        <f t="shared" si="0"/>
        <v>2</v>
      </c>
      <c r="E29" s="222" t="str">
        <f t="shared" si="1"/>
        <v>нет</v>
      </c>
      <c r="F29" s="218">
        <f t="shared" si="2"/>
        <v>0.39571428571428574</v>
      </c>
      <c r="G29" s="39"/>
      <c r="H29" s="40"/>
      <c r="I29" s="54"/>
      <c r="J29" s="39"/>
      <c r="K29" s="54"/>
      <c r="L29" s="168">
        <f t="shared" si="10"/>
        <v>2</v>
      </c>
      <c r="M29" s="265">
        <f t="shared" si="3"/>
        <v>0.95714285714285718</v>
      </c>
      <c r="N29" s="286"/>
      <c r="O29" s="287"/>
      <c r="P29" s="150">
        <f t="shared" si="11"/>
        <v>2</v>
      </c>
      <c r="Q29" s="168">
        <f t="shared" si="4"/>
        <v>2</v>
      </c>
      <c r="R29" s="207">
        <f t="shared" si="12"/>
        <v>2.7</v>
      </c>
      <c r="S29" s="39"/>
      <c r="T29" s="287"/>
      <c r="U29" s="287"/>
      <c r="V29" s="287"/>
      <c r="W29" s="287"/>
      <c r="X29" s="287"/>
      <c r="Y29" s="288"/>
      <c r="Z29" s="282"/>
      <c r="AA29" s="222">
        <f t="shared" si="5"/>
        <v>1</v>
      </c>
      <c r="AB29" s="7"/>
      <c r="AC29" s="209">
        <f t="shared" si="13"/>
        <v>8</v>
      </c>
      <c r="AD29" s="157">
        <f t="shared" si="14"/>
        <v>8</v>
      </c>
      <c r="AE29" s="283">
        <f t="shared" si="22"/>
        <v>38</v>
      </c>
      <c r="AF29" s="120"/>
      <c r="AG29" s="284">
        <f t="shared" si="15"/>
        <v>1</v>
      </c>
      <c r="AH29" s="157">
        <f t="shared" si="6"/>
        <v>8</v>
      </c>
      <c r="AI29" s="170">
        <f t="shared" si="24"/>
        <v>1</v>
      </c>
      <c r="AJ29" s="209">
        <f t="shared" si="24"/>
        <v>1</v>
      </c>
      <c r="AK29" s="157">
        <f t="shared" si="24"/>
        <v>1</v>
      </c>
      <c r="AL29" s="208">
        <f t="shared" si="24"/>
        <v>1</v>
      </c>
      <c r="AM29" s="209">
        <f t="shared" si="7"/>
        <v>1</v>
      </c>
      <c r="AN29" s="207">
        <f t="shared" si="8"/>
        <v>1</v>
      </c>
      <c r="AO29" s="169">
        <f t="shared" si="25"/>
        <v>1</v>
      </c>
      <c r="AP29" s="171">
        <f t="shared" si="25"/>
        <v>1</v>
      </c>
      <c r="AQ29" s="157">
        <f t="shared" si="9"/>
        <v>2</v>
      </c>
      <c r="AR29" s="279">
        <f t="shared" si="18"/>
        <v>1</v>
      </c>
      <c r="AS29" s="279">
        <f t="shared" si="19"/>
        <v>3</v>
      </c>
      <c r="AT29" s="280">
        <f t="shared" si="20"/>
        <v>3</v>
      </c>
      <c r="AU29" s="279">
        <f t="shared" si="23"/>
        <v>0</v>
      </c>
      <c r="AV29" s="279">
        <f t="shared" si="21"/>
        <v>0</v>
      </c>
    </row>
    <row r="30" spans="2:48" ht="13.5" customHeight="1" thickBot="1">
      <c r="B30" s="220" t="s">
        <v>186</v>
      </c>
      <c r="C30" s="293"/>
      <c r="D30" s="219">
        <f t="shared" si="0"/>
        <v>2</v>
      </c>
      <c r="E30" s="220" t="str">
        <f t="shared" si="1"/>
        <v>нет</v>
      </c>
      <c r="F30" s="221">
        <f t="shared" si="2"/>
        <v>0.39571428571428574</v>
      </c>
      <c r="G30" s="41"/>
      <c r="H30" s="42"/>
      <c r="I30" s="55"/>
      <c r="J30" s="41"/>
      <c r="K30" s="52"/>
      <c r="L30" s="161">
        <f t="shared" si="10"/>
        <v>2</v>
      </c>
      <c r="M30" s="221">
        <f t="shared" si="3"/>
        <v>0.95714285714285718</v>
      </c>
      <c r="N30" s="14"/>
      <c r="O30" s="6"/>
      <c r="P30" s="150">
        <f t="shared" si="11"/>
        <v>2</v>
      </c>
      <c r="Q30" s="161">
        <f t="shared" si="4"/>
        <v>2</v>
      </c>
      <c r="R30" s="162">
        <f t="shared" si="12"/>
        <v>2.7</v>
      </c>
      <c r="S30" s="41"/>
      <c r="T30" s="6"/>
      <c r="U30" s="6"/>
      <c r="V30" s="6"/>
      <c r="W30" s="6"/>
      <c r="X30" s="6"/>
      <c r="Y30" s="226"/>
      <c r="Z30" s="226"/>
      <c r="AA30" s="220">
        <f t="shared" si="5"/>
        <v>1</v>
      </c>
      <c r="AB30" s="5"/>
      <c r="AC30" s="163">
        <f t="shared" si="13"/>
        <v>8</v>
      </c>
      <c r="AD30" s="165">
        <f t="shared" si="14"/>
        <v>8</v>
      </c>
      <c r="AE30" s="227">
        <f t="shared" si="22"/>
        <v>38</v>
      </c>
      <c r="AF30" s="120"/>
      <c r="AG30" s="284">
        <f t="shared" si="15"/>
        <v>1</v>
      </c>
      <c r="AH30" s="165">
        <f t="shared" si="6"/>
        <v>8</v>
      </c>
      <c r="AI30" s="160">
        <f t="shared" si="24"/>
        <v>1</v>
      </c>
      <c r="AJ30" s="163">
        <f t="shared" si="24"/>
        <v>1</v>
      </c>
      <c r="AK30" s="165">
        <f t="shared" si="24"/>
        <v>1</v>
      </c>
      <c r="AL30" s="166">
        <f t="shared" si="24"/>
        <v>1</v>
      </c>
      <c r="AM30" s="163">
        <f t="shared" si="7"/>
        <v>1</v>
      </c>
      <c r="AN30" s="162">
        <f t="shared" si="8"/>
        <v>1</v>
      </c>
      <c r="AO30" s="164">
        <f t="shared" si="25"/>
        <v>1</v>
      </c>
      <c r="AP30" s="167">
        <f t="shared" si="25"/>
        <v>1</v>
      </c>
      <c r="AQ30" s="165">
        <f t="shared" si="9"/>
        <v>2</v>
      </c>
      <c r="AR30" s="279">
        <f t="shared" si="18"/>
        <v>1</v>
      </c>
      <c r="AS30" s="279">
        <f t="shared" si="19"/>
        <v>3</v>
      </c>
      <c r="AT30" s="280">
        <f t="shared" si="20"/>
        <v>3</v>
      </c>
      <c r="AU30" s="279">
        <f t="shared" si="23"/>
        <v>0</v>
      </c>
      <c r="AV30" s="279">
        <f t="shared" si="21"/>
        <v>0</v>
      </c>
    </row>
    <row r="31" spans="2:48" ht="13.5" customHeight="1" thickBot="1">
      <c r="B31" s="48"/>
      <c r="C31" s="71"/>
      <c r="D31" s="219">
        <f t="shared" si="0"/>
        <v>2</v>
      </c>
      <c r="E31" s="220" t="str">
        <f t="shared" si="1"/>
        <v>нет</v>
      </c>
      <c r="F31" s="221">
        <f>(G31*G47+H31*H47+I31*I47+J31*J47+K31*K47+L31*L47+M31*M47)/AC62</f>
        <v>0.39571428571428574</v>
      </c>
      <c r="G31" s="39"/>
      <c r="H31" s="40"/>
      <c r="I31" s="54"/>
      <c r="J31" s="39"/>
      <c r="K31" s="54"/>
      <c r="L31" s="168">
        <f t="shared" si="10"/>
        <v>2</v>
      </c>
      <c r="M31" s="265">
        <f t="shared" si="3"/>
        <v>0.95714285714285718</v>
      </c>
      <c r="N31" s="286"/>
      <c r="O31" s="287"/>
      <c r="P31" s="150">
        <f t="shared" si="11"/>
        <v>2</v>
      </c>
      <c r="Q31" s="168">
        <f t="shared" si="4"/>
        <v>2</v>
      </c>
      <c r="R31" s="207">
        <f t="shared" si="12"/>
        <v>2.7</v>
      </c>
      <c r="S31" s="39"/>
      <c r="T31" s="287"/>
      <c r="U31" s="287"/>
      <c r="V31" s="287"/>
      <c r="W31" s="287"/>
      <c r="X31" s="287"/>
      <c r="Y31" s="288"/>
      <c r="Z31" s="282"/>
      <c r="AA31" s="222">
        <f t="shared" si="5"/>
        <v>1</v>
      </c>
      <c r="AB31" s="7"/>
      <c r="AC31" s="209">
        <f t="shared" si="13"/>
        <v>8</v>
      </c>
      <c r="AD31" s="157">
        <f t="shared" si="14"/>
        <v>8</v>
      </c>
      <c r="AE31" s="283">
        <f t="shared" si="22"/>
        <v>38</v>
      </c>
      <c r="AF31" s="228"/>
      <c r="AG31" s="284">
        <f t="shared" si="15"/>
        <v>1</v>
      </c>
      <c r="AH31" s="157">
        <f t="shared" si="6"/>
        <v>8</v>
      </c>
      <c r="AI31" s="170">
        <f t="shared" si="24"/>
        <v>1</v>
      </c>
      <c r="AJ31" s="209">
        <f t="shared" si="24"/>
        <v>1</v>
      </c>
      <c r="AK31" s="157">
        <f t="shared" si="24"/>
        <v>1</v>
      </c>
      <c r="AL31" s="208">
        <f t="shared" si="24"/>
        <v>1</v>
      </c>
      <c r="AM31" s="209">
        <f t="shared" si="7"/>
        <v>1</v>
      </c>
      <c r="AN31" s="207">
        <f t="shared" si="8"/>
        <v>1</v>
      </c>
      <c r="AO31" s="169">
        <f t="shared" si="25"/>
        <v>1</v>
      </c>
      <c r="AP31" s="171">
        <f t="shared" si="25"/>
        <v>1</v>
      </c>
      <c r="AQ31" s="157">
        <f t="shared" si="9"/>
        <v>2</v>
      </c>
      <c r="AR31" s="279">
        <f t="shared" si="18"/>
        <v>1</v>
      </c>
      <c r="AS31" s="279">
        <f t="shared" si="19"/>
        <v>3</v>
      </c>
      <c r="AT31" s="280">
        <f t="shared" si="20"/>
        <v>3</v>
      </c>
      <c r="AU31" s="279">
        <f t="shared" si="23"/>
        <v>0</v>
      </c>
      <c r="AV31" s="279">
        <f t="shared" si="21"/>
        <v>0</v>
      </c>
    </row>
    <row r="32" spans="2:48" ht="13.5" customHeight="1">
      <c r="B32" s="49"/>
      <c r="C32" s="72"/>
      <c r="D32" s="216">
        <f t="shared" si="0"/>
        <v>2</v>
      </c>
      <c r="E32" s="222" t="str">
        <f t="shared" si="1"/>
        <v>нет</v>
      </c>
      <c r="F32" s="218">
        <f>(G32*G48+H32*H48+I32*I48+J32*J48+K32*K48+L32*L48+M32*M48)/AC63</f>
        <v>0.39571428571428574</v>
      </c>
      <c r="G32" s="41"/>
      <c r="H32" s="42"/>
      <c r="I32" s="55"/>
      <c r="J32" s="41"/>
      <c r="K32" s="52"/>
      <c r="L32" s="161">
        <f t="shared" si="10"/>
        <v>2</v>
      </c>
      <c r="M32" s="221">
        <f t="shared" si="3"/>
        <v>0.95714285714285718</v>
      </c>
      <c r="N32" s="14"/>
      <c r="O32" s="6"/>
      <c r="P32" s="150">
        <f t="shared" si="11"/>
        <v>2</v>
      </c>
      <c r="Q32" s="161">
        <f t="shared" si="4"/>
        <v>2</v>
      </c>
      <c r="R32" s="162">
        <f t="shared" si="12"/>
        <v>2.7</v>
      </c>
      <c r="S32" s="41">
        <v>0</v>
      </c>
      <c r="T32" s="6"/>
      <c r="U32" s="6"/>
      <c r="V32" s="6"/>
      <c r="W32" s="6"/>
      <c r="X32" s="6"/>
      <c r="Y32" s="226"/>
      <c r="Z32" s="226"/>
      <c r="AA32" s="220">
        <f t="shared" si="5"/>
        <v>1</v>
      </c>
      <c r="AB32" s="5"/>
      <c r="AC32" s="163">
        <f t="shared" si="13"/>
        <v>8</v>
      </c>
      <c r="AD32" s="165">
        <f t="shared" si="14"/>
        <v>8</v>
      </c>
      <c r="AE32" s="227">
        <f t="shared" si="22"/>
        <v>38</v>
      </c>
      <c r="AF32" s="120"/>
      <c r="AG32" s="284">
        <f t="shared" si="15"/>
        <v>1</v>
      </c>
      <c r="AH32" s="165">
        <f t="shared" si="6"/>
        <v>8</v>
      </c>
      <c r="AI32" s="160">
        <f t="shared" si="24"/>
        <v>1</v>
      </c>
      <c r="AJ32" s="163">
        <f t="shared" si="24"/>
        <v>1</v>
      </c>
      <c r="AK32" s="165">
        <f t="shared" si="24"/>
        <v>1</v>
      </c>
      <c r="AL32" s="166">
        <f t="shared" si="24"/>
        <v>1</v>
      </c>
      <c r="AM32" s="163">
        <f t="shared" si="7"/>
        <v>1</v>
      </c>
      <c r="AN32" s="162">
        <f t="shared" si="8"/>
        <v>1</v>
      </c>
      <c r="AO32" s="164">
        <f t="shared" si="25"/>
        <v>1</v>
      </c>
      <c r="AP32" s="167">
        <f t="shared" si="25"/>
        <v>1</v>
      </c>
      <c r="AQ32" s="165">
        <f t="shared" si="9"/>
        <v>2</v>
      </c>
      <c r="AR32" s="279">
        <f t="shared" si="18"/>
        <v>1</v>
      </c>
      <c r="AS32" s="279">
        <f t="shared" si="19"/>
        <v>3</v>
      </c>
      <c r="AT32" s="280">
        <f t="shared" si="20"/>
        <v>3</v>
      </c>
      <c r="AU32" s="279">
        <f t="shared" si="23"/>
        <v>0</v>
      </c>
      <c r="AV32" s="279">
        <f t="shared" si="21"/>
        <v>0</v>
      </c>
    </row>
    <row r="33" spans="2:48" ht="6" customHeight="1" thickBot="1">
      <c r="B33" s="50"/>
      <c r="C33" s="73"/>
      <c r="D33" s="126"/>
      <c r="E33" s="127"/>
      <c r="F33" s="128"/>
      <c r="G33" s="43"/>
      <c r="H33" s="44"/>
      <c r="I33" s="85"/>
      <c r="J33" s="43"/>
      <c r="K33" s="85"/>
      <c r="L33" s="44"/>
      <c r="M33" s="77"/>
      <c r="N33" s="109"/>
      <c r="O33" s="110"/>
      <c r="P33" s="43"/>
      <c r="Q33" s="56"/>
      <c r="R33" s="229"/>
      <c r="S33" s="43"/>
      <c r="T33" s="13"/>
      <c r="U33" s="13"/>
      <c r="V33" s="13"/>
      <c r="W33" s="13"/>
      <c r="X33" s="13"/>
      <c r="Y33" s="230"/>
      <c r="Z33" s="230"/>
      <c r="AA33" s="231"/>
      <c r="AB33" s="12"/>
      <c r="AC33" s="13"/>
      <c r="AD33" s="81"/>
      <c r="AE33" s="227"/>
      <c r="AF33" s="228"/>
      <c r="AG33" s="284"/>
      <c r="AH33" s="81"/>
      <c r="AI33" s="43"/>
      <c r="AJ33" s="13"/>
      <c r="AK33" s="81"/>
      <c r="AL33" s="232"/>
      <c r="AM33" s="13"/>
      <c r="AN33" s="230"/>
      <c r="AO33" s="12"/>
      <c r="AP33" s="233"/>
      <c r="AQ33" s="6"/>
      <c r="AR33" s="281">
        <f t="shared" si="18"/>
        <v>0</v>
      </c>
      <c r="AS33" s="281">
        <f t="shared" si="19"/>
        <v>0</v>
      </c>
      <c r="AT33" s="205">
        <f t="shared" si="20"/>
        <v>0</v>
      </c>
      <c r="AU33" s="281">
        <f t="shared" si="23"/>
        <v>0</v>
      </c>
      <c r="AV33" s="281">
        <f t="shared" si="21"/>
        <v>0</v>
      </c>
    </row>
    <row r="34" spans="2:48" ht="16.5" thickBot="1">
      <c r="B34" s="8"/>
      <c r="C34" s="102">
        <f>SUM(N34:R34)</f>
        <v>7</v>
      </c>
      <c r="D34" s="130">
        <f>SUM(G34:M34)</f>
        <v>20</v>
      </c>
      <c r="E34" s="130"/>
      <c r="F34" s="131" t="s">
        <v>0</v>
      </c>
      <c r="G34" s="106">
        <v>3</v>
      </c>
      <c r="H34" s="107">
        <v>3</v>
      </c>
      <c r="I34" s="107">
        <v>3</v>
      </c>
      <c r="J34" s="107">
        <v>3</v>
      </c>
      <c r="K34" s="107">
        <v>3</v>
      </c>
      <c r="L34" s="108">
        <v>3</v>
      </c>
      <c r="M34" s="23">
        <v>2</v>
      </c>
      <c r="N34" s="10">
        <v>2</v>
      </c>
      <c r="O34" s="9">
        <v>2</v>
      </c>
      <c r="P34" s="9">
        <v>1</v>
      </c>
      <c r="Q34" s="9">
        <v>1</v>
      </c>
      <c r="R34" s="234">
        <v>1</v>
      </c>
      <c r="S34" s="25"/>
      <c r="T34" s="65"/>
      <c r="U34" s="65"/>
      <c r="V34" s="65"/>
      <c r="W34" s="65"/>
      <c r="X34" s="65"/>
      <c r="Y34" s="65"/>
      <c r="Z34" s="65"/>
      <c r="AA34" s="235">
        <f>SUM(AA7:AA33)</f>
        <v>26</v>
      </c>
      <c r="AB34" s="51">
        <f>SUM(AB7:AB33)</f>
        <v>0</v>
      </c>
      <c r="AC34" s="51">
        <f>SUM(AC7:AC33)</f>
        <v>208</v>
      </c>
      <c r="AD34" s="51">
        <f>SUM(AD7:AD33)</f>
        <v>208</v>
      </c>
      <c r="AG34" s="284"/>
      <c r="AH34" s="236">
        <f>SUM(AH7:AH33)</f>
        <v>208</v>
      </c>
      <c r="AI34" s="237">
        <f>SUM(AI7:AI33)</f>
        <v>26</v>
      </c>
      <c r="AJ34" s="237">
        <f t="shared" ref="AJ34:AP34" si="26">SUM(AJ7:AJ33)</f>
        <v>26</v>
      </c>
      <c r="AK34" s="237">
        <f t="shared" si="26"/>
        <v>26</v>
      </c>
      <c r="AL34" s="237">
        <f t="shared" si="26"/>
        <v>26</v>
      </c>
      <c r="AM34" s="237">
        <f t="shared" si="26"/>
        <v>26</v>
      </c>
      <c r="AN34" s="237">
        <f t="shared" si="26"/>
        <v>26</v>
      </c>
      <c r="AO34" s="237">
        <f t="shared" si="26"/>
        <v>26</v>
      </c>
      <c r="AP34" s="237">
        <f t="shared" si="26"/>
        <v>26</v>
      </c>
      <c r="AQ34" s="236">
        <f>SUM(AI34:AP34)</f>
        <v>208</v>
      </c>
      <c r="AR34" s="281">
        <f t="shared" si="18"/>
        <v>0</v>
      </c>
      <c r="AS34" s="281">
        <f t="shared" si="19"/>
        <v>78</v>
      </c>
      <c r="AT34" s="205">
        <f t="shared" si="20"/>
        <v>78</v>
      </c>
      <c r="AU34" s="281">
        <f t="shared" si="23"/>
        <v>0</v>
      </c>
      <c r="AV34" s="281">
        <f t="shared" si="21"/>
        <v>0</v>
      </c>
    </row>
    <row r="35" spans="2:48" ht="16.5" customHeight="1" thickBot="1">
      <c r="B35" s="8"/>
      <c r="C35" s="102"/>
      <c r="D35" s="130"/>
      <c r="E35" s="130"/>
      <c r="F35" s="131"/>
      <c r="G35" s="106">
        <f>G34</f>
        <v>3</v>
      </c>
      <c r="H35" s="106">
        <f t="shared" ref="H35:R46" si="27">H34</f>
        <v>3</v>
      </c>
      <c r="I35" s="106">
        <f t="shared" si="27"/>
        <v>3</v>
      </c>
      <c r="J35" s="106">
        <f t="shared" si="27"/>
        <v>3</v>
      </c>
      <c r="K35" s="106">
        <f>K34</f>
        <v>3</v>
      </c>
      <c r="L35" s="106">
        <f t="shared" si="27"/>
        <v>3</v>
      </c>
      <c r="M35" s="106">
        <f t="shared" si="27"/>
        <v>2</v>
      </c>
      <c r="N35" s="106">
        <f t="shared" si="27"/>
        <v>2</v>
      </c>
      <c r="O35" s="106">
        <f t="shared" si="27"/>
        <v>2</v>
      </c>
      <c r="P35" s="106">
        <f t="shared" si="27"/>
        <v>1</v>
      </c>
      <c r="Q35" s="106">
        <f t="shared" si="27"/>
        <v>1</v>
      </c>
      <c r="R35" s="106">
        <f t="shared" si="27"/>
        <v>1</v>
      </c>
      <c r="T35" s="26"/>
      <c r="U35" s="26"/>
      <c r="V35" s="26"/>
      <c r="W35" s="26"/>
      <c r="X35" s="26"/>
      <c r="Y35" s="26"/>
      <c r="Z35" s="26"/>
      <c r="AA35" s="26">
        <f>C34</f>
        <v>7</v>
      </c>
      <c r="AB35" s="28"/>
      <c r="AC35" s="1">
        <f>D34</f>
        <v>20</v>
      </c>
      <c r="AE35" s="1">
        <f>AE33</f>
        <v>0</v>
      </c>
      <c r="AG35" s="284"/>
      <c r="AI35" s="68"/>
      <c r="AJ35" s="68"/>
      <c r="AK35" s="68"/>
      <c r="AL35" s="68"/>
      <c r="AM35" s="68"/>
      <c r="AR35" s="281">
        <f t="shared" si="18"/>
        <v>0</v>
      </c>
      <c r="AS35" s="281">
        <f t="shared" si="19"/>
        <v>0</v>
      </c>
      <c r="AT35" s="205">
        <f t="shared" si="20"/>
        <v>0</v>
      </c>
      <c r="AU35" s="281">
        <f t="shared" si="23"/>
        <v>0</v>
      </c>
      <c r="AV35" s="281">
        <f t="shared" si="21"/>
        <v>0</v>
      </c>
    </row>
    <row r="36" spans="2:48" ht="15.75" hidden="1" customHeight="1">
      <c r="G36" s="26">
        <f>G35</f>
        <v>3</v>
      </c>
      <c r="H36" s="26">
        <f t="shared" si="27"/>
        <v>3</v>
      </c>
      <c r="I36" s="26">
        <f t="shared" si="27"/>
        <v>3</v>
      </c>
      <c r="J36" s="26">
        <f t="shared" si="27"/>
        <v>3</v>
      </c>
      <c r="K36" s="26">
        <f>K35</f>
        <v>3</v>
      </c>
      <c r="L36" s="26">
        <f t="shared" si="27"/>
        <v>3</v>
      </c>
      <c r="M36" s="26">
        <f t="shared" si="27"/>
        <v>2</v>
      </c>
      <c r="N36" s="26">
        <f t="shared" si="27"/>
        <v>2</v>
      </c>
      <c r="O36" s="26">
        <f t="shared" si="27"/>
        <v>2</v>
      </c>
      <c r="P36" s="26">
        <f t="shared" si="27"/>
        <v>1</v>
      </c>
      <c r="Q36" s="26">
        <f t="shared" si="27"/>
        <v>1</v>
      </c>
      <c r="R36" s="26">
        <f t="shared" si="27"/>
        <v>1</v>
      </c>
      <c r="T36" s="26"/>
      <c r="U36" s="26"/>
      <c r="V36" s="26"/>
      <c r="W36" s="26"/>
      <c r="X36" s="26"/>
      <c r="Y36" s="26"/>
      <c r="Z36" s="26"/>
      <c r="AA36" s="26">
        <f>AA35</f>
        <v>7</v>
      </c>
      <c r="AB36" s="28"/>
      <c r="AC36" s="1">
        <f>AC35</f>
        <v>20</v>
      </c>
      <c r="AE36" s="1">
        <f>AE34</f>
        <v>0</v>
      </c>
      <c r="AG36" s="284"/>
      <c r="AI36" s="68"/>
      <c r="AJ36" s="68"/>
      <c r="AK36" s="68"/>
      <c r="AL36" s="68"/>
      <c r="AM36" s="68"/>
      <c r="AN36" s="284"/>
      <c r="AO36" s="284"/>
      <c r="AR36" s="281">
        <f t="shared" si="18"/>
        <v>0</v>
      </c>
      <c r="AS36" s="281">
        <f t="shared" si="19"/>
        <v>0</v>
      </c>
      <c r="AT36" s="205">
        <f t="shared" si="20"/>
        <v>0</v>
      </c>
      <c r="AU36" s="281">
        <f t="shared" si="23"/>
        <v>0</v>
      </c>
      <c r="AV36" s="281">
        <f t="shared" si="21"/>
        <v>0</v>
      </c>
    </row>
    <row r="37" spans="2:48" ht="15.75" hidden="1" customHeight="1">
      <c r="F37" s="134"/>
      <c r="G37" s="26">
        <f t="shared" ref="G37:R52" si="28">G36</f>
        <v>3</v>
      </c>
      <c r="H37" s="26">
        <f t="shared" si="27"/>
        <v>3</v>
      </c>
      <c r="I37" s="26">
        <f t="shared" si="27"/>
        <v>3</v>
      </c>
      <c r="J37" s="26">
        <f t="shared" si="27"/>
        <v>3</v>
      </c>
      <c r="K37" s="26">
        <f t="shared" si="27"/>
        <v>3</v>
      </c>
      <c r="L37" s="27">
        <f t="shared" si="27"/>
        <v>3</v>
      </c>
      <c r="M37" s="27">
        <f t="shared" si="27"/>
        <v>2</v>
      </c>
      <c r="N37" s="26">
        <f t="shared" si="27"/>
        <v>2</v>
      </c>
      <c r="O37" s="26">
        <f t="shared" si="27"/>
        <v>2</v>
      </c>
      <c r="P37" s="26">
        <f t="shared" si="27"/>
        <v>1</v>
      </c>
      <c r="Q37" s="26">
        <f t="shared" si="27"/>
        <v>1</v>
      </c>
      <c r="R37" s="26">
        <f t="shared" si="27"/>
        <v>1</v>
      </c>
      <c r="T37" s="26"/>
      <c r="U37" s="26"/>
      <c r="V37" s="26"/>
      <c r="W37" s="26"/>
      <c r="X37" s="26"/>
      <c r="Y37" s="26"/>
      <c r="Z37" s="26"/>
      <c r="AA37" s="26">
        <f t="shared" ref="Q37:AA52" si="29">AA36</f>
        <v>7</v>
      </c>
      <c r="AB37" s="28"/>
      <c r="AC37" s="1">
        <f t="shared" ref="AC37:AC63" si="30">AC36</f>
        <v>20</v>
      </c>
      <c r="AE37" s="1">
        <f t="shared" si="22"/>
        <v>0</v>
      </c>
      <c r="AG37" s="284"/>
      <c r="AI37" s="68"/>
      <c r="AJ37" s="68"/>
      <c r="AK37" s="68"/>
      <c r="AL37" s="68"/>
      <c r="AM37" s="284"/>
      <c r="AN37" s="284"/>
      <c r="AO37" s="284"/>
      <c r="AR37" s="281">
        <f t="shared" si="18"/>
        <v>0</v>
      </c>
      <c r="AS37" s="281">
        <f t="shared" si="19"/>
        <v>0</v>
      </c>
      <c r="AT37" s="205">
        <f t="shared" si="20"/>
        <v>0</v>
      </c>
      <c r="AU37" s="281">
        <f t="shared" si="23"/>
        <v>0</v>
      </c>
      <c r="AV37" s="281">
        <f t="shared" si="21"/>
        <v>0</v>
      </c>
    </row>
    <row r="38" spans="2:48" ht="15.75" hidden="1" customHeight="1">
      <c r="F38" s="134"/>
      <c r="G38" s="26">
        <f t="shared" si="28"/>
        <v>3</v>
      </c>
      <c r="H38" s="26">
        <f t="shared" si="27"/>
        <v>3</v>
      </c>
      <c r="I38" s="26">
        <f t="shared" si="27"/>
        <v>3</v>
      </c>
      <c r="J38" s="26">
        <f t="shared" si="27"/>
        <v>3</v>
      </c>
      <c r="K38" s="26">
        <f t="shared" si="27"/>
        <v>3</v>
      </c>
      <c r="L38" s="27">
        <f t="shared" si="27"/>
        <v>3</v>
      </c>
      <c r="M38" s="27">
        <f t="shared" si="27"/>
        <v>2</v>
      </c>
      <c r="N38" s="26">
        <f t="shared" si="27"/>
        <v>2</v>
      </c>
      <c r="O38" s="26">
        <f t="shared" si="27"/>
        <v>2</v>
      </c>
      <c r="P38" s="26">
        <f t="shared" si="27"/>
        <v>1</v>
      </c>
      <c r="Q38" s="26">
        <f t="shared" si="29"/>
        <v>1</v>
      </c>
      <c r="R38" s="26">
        <f t="shared" si="29"/>
        <v>1</v>
      </c>
      <c r="T38" s="26"/>
      <c r="U38" s="26"/>
      <c r="V38" s="26"/>
      <c r="W38" s="26"/>
      <c r="X38" s="26"/>
      <c r="Y38" s="26"/>
      <c r="Z38" s="26"/>
      <c r="AA38" s="26">
        <f t="shared" si="29"/>
        <v>7</v>
      </c>
      <c r="AB38" s="28"/>
      <c r="AC38" s="1">
        <f t="shared" si="30"/>
        <v>20</v>
      </c>
      <c r="AE38" s="1">
        <f t="shared" si="22"/>
        <v>0</v>
      </c>
      <c r="AG38" s="284"/>
      <c r="AI38" s="68"/>
      <c r="AJ38" s="68"/>
      <c r="AK38" s="68"/>
      <c r="AL38" s="68"/>
      <c r="AM38" s="68"/>
      <c r="AN38" s="284"/>
      <c r="AO38" s="284"/>
      <c r="AR38" s="281">
        <f t="shared" si="18"/>
        <v>0</v>
      </c>
      <c r="AS38" s="281">
        <f t="shared" si="19"/>
        <v>0</v>
      </c>
      <c r="AT38" s="205">
        <f t="shared" si="20"/>
        <v>0</v>
      </c>
      <c r="AU38" s="281">
        <f t="shared" si="23"/>
        <v>0</v>
      </c>
      <c r="AV38" s="281">
        <f t="shared" si="21"/>
        <v>0</v>
      </c>
    </row>
    <row r="39" spans="2:48" ht="15.75" hidden="1" customHeight="1">
      <c r="F39" s="134"/>
      <c r="G39" s="26">
        <f t="shared" si="28"/>
        <v>3</v>
      </c>
      <c r="H39" s="26">
        <f t="shared" si="27"/>
        <v>3</v>
      </c>
      <c r="I39" s="26">
        <f t="shared" si="27"/>
        <v>3</v>
      </c>
      <c r="J39" s="26">
        <f t="shared" si="27"/>
        <v>3</v>
      </c>
      <c r="K39" s="26">
        <f t="shared" si="27"/>
        <v>3</v>
      </c>
      <c r="L39" s="27">
        <f t="shared" si="27"/>
        <v>3</v>
      </c>
      <c r="M39" s="27">
        <f t="shared" si="27"/>
        <v>2</v>
      </c>
      <c r="N39" s="26">
        <f t="shared" si="27"/>
        <v>2</v>
      </c>
      <c r="O39" s="26">
        <f t="shared" si="27"/>
        <v>2</v>
      </c>
      <c r="P39" s="26">
        <f t="shared" si="27"/>
        <v>1</v>
      </c>
      <c r="Q39" s="26">
        <f t="shared" si="29"/>
        <v>1</v>
      </c>
      <c r="R39" s="26">
        <f t="shared" si="29"/>
        <v>1</v>
      </c>
      <c r="T39" s="26"/>
      <c r="U39" s="26"/>
      <c r="V39" s="26"/>
      <c r="W39" s="26"/>
      <c r="X39" s="26"/>
      <c r="Y39" s="26"/>
      <c r="Z39" s="26"/>
      <c r="AA39" s="26">
        <f t="shared" si="29"/>
        <v>7</v>
      </c>
      <c r="AB39" s="28"/>
      <c r="AC39" s="1">
        <f t="shared" si="30"/>
        <v>20</v>
      </c>
      <c r="AE39" s="1">
        <f t="shared" si="22"/>
        <v>0</v>
      </c>
      <c r="AG39" s="284"/>
      <c r="AI39" s="68"/>
      <c r="AJ39" s="68"/>
      <c r="AK39" s="68"/>
      <c r="AL39" s="68"/>
      <c r="AM39" s="68"/>
      <c r="AN39" s="284"/>
      <c r="AO39" s="284"/>
      <c r="AR39" s="281">
        <f t="shared" si="18"/>
        <v>0</v>
      </c>
      <c r="AS39" s="281">
        <f t="shared" si="19"/>
        <v>0</v>
      </c>
      <c r="AT39" s="205">
        <f t="shared" si="20"/>
        <v>0</v>
      </c>
      <c r="AU39" s="281">
        <f t="shared" si="23"/>
        <v>0</v>
      </c>
      <c r="AV39" s="281">
        <f t="shared" si="21"/>
        <v>0</v>
      </c>
    </row>
    <row r="40" spans="2:48" ht="15.75" hidden="1" customHeight="1">
      <c r="F40" s="134"/>
      <c r="G40" s="26">
        <f t="shared" si="28"/>
        <v>3</v>
      </c>
      <c r="H40" s="26">
        <f t="shared" si="27"/>
        <v>3</v>
      </c>
      <c r="I40" s="26">
        <f t="shared" si="27"/>
        <v>3</v>
      </c>
      <c r="J40" s="26">
        <f t="shared" si="27"/>
        <v>3</v>
      </c>
      <c r="K40" s="26">
        <f t="shared" si="27"/>
        <v>3</v>
      </c>
      <c r="L40" s="27">
        <f t="shared" si="27"/>
        <v>3</v>
      </c>
      <c r="M40" s="27">
        <f t="shared" si="27"/>
        <v>2</v>
      </c>
      <c r="N40" s="26">
        <f t="shared" si="27"/>
        <v>2</v>
      </c>
      <c r="O40" s="26">
        <f t="shared" si="27"/>
        <v>2</v>
      </c>
      <c r="P40" s="26">
        <f t="shared" si="27"/>
        <v>1</v>
      </c>
      <c r="Q40" s="26">
        <f t="shared" si="29"/>
        <v>1</v>
      </c>
      <c r="R40" s="26">
        <f t="shared" si="29"/>
        <v>1</v>
      </c>
      <c r="T40" s="26"/>
      <c r="U40" s="26"/>
      <c r="V40" s="26"/>
      <c r="W40" s="26"/>
      <c r="X40" s="26"/>
      <c r="Y40" s="26"/>
      <c r="Z40" s="26"/>
      <c r="AA40" s="26">
        <f t="shared" si="29"/>
        <v>7</v>
      </c>
      <c r="AB40" s="28"/>
      <c r="AC40" s="1">
        <f t="shared" si="30"/>
        <v>20</v>
      </c>
      <c r="AE40" s="1">
        <f t="shared" si="22"/>
        <v>0</v>
      </c>
      <c r="AG40" s="284"/>
      <c r="AI40" s="68"/>
      <c r="AJ40" s="68"/>
      <c r="AK40" s="68"/>
      <c r="AL40" s="68"/>
      <c r="AM40" s="68"/>
      <c r="AN40" s="284"/>
      <c r="AO40" s="284"/>
      <c r="AR40" s="281">
        <f t="shared" si="18"/>
        <v>0</v>
      </c>
      <c r="AS40" s="281">
        <f t="shared" si="19"/>
        <v>0</v>
      </c>
      <c r="AT40" s="205">
        <f t="shared" si="20"/>
        <v>0</v>
      </c>
      <c r="AU40" s="281">
        <f t="shared" si="23"/>
        <v>0</v>
      </c>
      <c r="AV40" s="281">
        <f t="shared" si="21"/>
        <v>0</v>
      </c>
    </row>
    <row r="41" spans="2:48" ht="15.75" hidden="1" customHeight="1">
      <c r="F41" s="134"/>
      <c r="G41" s="26">
        <f t="shared" si="28"/>
        <v>3</v>
      </c>
      <c r="H41" s="26">
        <f t="shared" si="27"/>
        <v>3</v>
      </c>
      <c r="I41" s="26">
        <f t="shared" si="27"/>
        <v>3</v>
      </c>
      <c r="J41" s="26">
        <f t="shared" si="27"/>
        <v>3</v>
      </c>
      <c r="K41" s="26">
        <f t="shared" si="27"/>
        <v>3</v>
      </c>
      <c r="L41" s="27">
        <f t="shared" si="27"/>
        <v>3</v>
      </c>
      <c r="M41" s="27">
        <f t="shared" si="27"/>
        <v>2</v>
      </c>
      <c r="N41" s="26">
        <f t="shared" si="27"/>
        <v>2</v>
      </c>
      <c r="O41" s="26">
        <f t="shared" si="27"/>
        <v>2</v>
      </c>
      <c r="P41" s="26">
        <f t="shared" si="27"/>
        <v>1</v>
      </c>
      <c r="Q41" s="26">
        <f t="shared" si="29"/>
        <v>1</v>
      </c>
      <c r="R41" s="26">
        <f t="shared" si="29"/>
        <v>1</v>
      </c>
      <c r="T41" s="26"/>
      <c r="U41" s="26"/>
      <c r="V41" s="26"/>
      <c r="W41" s="26"/>
      <c r="X41" s="26"/>
      <c r="Y41" s="26"/>
      <c r="Z41" s="26"/>
      <c r="AA41" s="26">
        <f t="shared" si="29"/>
        <v>7</v>
      </c>
      <c r="AB41" s="28"/>
      <c r="AC41" s="1">
        <f t="shared" si="30"/>
        <v>20</v>
      </c>
      <c r="AE41" s="1">
        <f t="shared" si="22"/>
        <v>0</v>
      </c>
      <c r="AG41" s="284"/>
      <c r="AI41" s="68"/>
      <c r="AJ41" s="68"/>
      <c r="AK41" s="68"/>
      <c r="AL41" s="68"/>
      <c r="AM41" s="68"/>
      <c r="AN41" s="284"/>
      <c r="AO41" s="284"/>
      <c r="AR41" s="281">
        <f t="shared" si="18"/>
        <v>0</v>
      </c>
      <c r="AS41" s="281">
        <f t="shared" si="19"/>
        <v>0</v>
      </c>
      <c r="AT41" s="205">
        <f t="shared" si="20"/>
        <v>0</v>
      </c>
      <c r="AU41" s="281">
        <f t="shared" si="23"/>
        <v>0</v>
      </c>
      <c r="AV41" s="281">
        <f t="shared" si="21"/>
        <v>0</v>
      </c>
    </row>
    <row r="42" spans="2:48" ht="15.75" hidden="1" customHeight="1">
      <c r="F42" s="134"/>
      <c r="G42" s="26">
        <f t="shared" si="28"/>
        <v>3</v>
      </c>
      <c r="H42" s="26">
        <f t="shared" si="27"/>
        <v>3</v>
      </c>
      <c r="I42" s="26">
        <f t="shared" si="27"/>
        <v>3</v>
      </c>
      <c r="J42" s="26">
        <f t="shared" si="27"/>
        <v>3</v>
      </c>
      <c r="K42" s="26">
        <f t="shared" si="27"/>
        <v>3</v>
      </c>
      <c r="L42" s="27">
        <f t="shared" si="27"/>
        <v>3</v>
      </c>
      <c r="M42" s="27">
        <f t="shared" si="27"/>
        <v>2</v>
      </c>
      <c r="N42" s="26">
        <f t="shared" si="27"/>
        <v>2</v>
      </c>
      <c r="O42" s="26">
        <f t="shared" si="27"/>
        <v>2</v>
      </c>
      <c r="P42" s="26">
        <f t="shared" si="27"/>
        <v>1</v>
      </c>
      <c r="Q42" s="26">
        <f t="shared" si="29"/>
        <v>1</v>
      </c>
      <c r="R42" s="26">
        <f t="shared" si="29"/>
        <v>1</v>
      </c>
      <c r="T42" s="26"/>
      <c r="U42" s="26"/>
      <c r="V42" s="26"/>
      <c r="W42" s="26"/>
      <c r="X42" s="26"/>
      <c r="Y42" s="26"/>
      <c r="Z42" s="26"/>
      <c r="AA42" s="26">
        <f t="shared" si="29"/>
        <v>7</v>
      </c>
      <c r="AB42" s="28"/>
      <c r="AC42" s="1">
        <f t="shared" si="30"/>
        <v>20</v>
      </c>
      <c r="AE42" s="1">
        <f t="shared" si="22"/>
        <v>0</v>
      </c>
      <c r="AG42" s="284"/>
      <c r="AI42" s="68"/>
      <c r="AJ42" s="68"/>
      <c r="AK42" s="68"/>
      <c r="AL42" s="68"/>
      <c r="AM42" s="68"/>
      <c r="AN42" s="284"/>
      <c r="AO42" s="284"/>
      <c r="AR42" s="281">
        <f t="shared" si="18"/>
        <v>0</v>
      </c>
      <c r="AS42" s="281">
        <f t="shared" si="19"/>
        <v>0</v>
      </c>
      <c r="AT42" s="205">
        <f t="shared" si="20"/>
        <v>0</v>
      </c>
      <c r="AU42" s="281">
        <f t="shared" si="23"/>
        <v>0</v>
      </c>
      <c r="AV42" s="281">
        <f t="shared" si="21"/>
        <v>0</v>
      </c>
    </row>
    <row r="43" spans="2:48" ht="15.75" hidden="1" customHeight="1">
      <c r="F43" s="134"/>
      <c r="G43" s="26">
        <f t="shared" si="28"/>
        <v>3</v>
      </c>
      <c r="H43" s="26">
        <f t="shared" si="27"/>
        <v>3</v>
      </c>
      <c r="I43" s="26">
        <f t="shared" si="27"/>
        <v>3</v>
      </c>
      <c r="J43" s="26">
        <f t="shared" si="27"/>
        <v>3</v>
      </c>
      <c r="K43" s="26">
        <f t="shared" si="27"/>
        <v>3</v>
      </c>
      <c r="L43" s="27">
        <f t="shared" si="27"/>
        <v>3</v>
      </c>
      <c r="M43" s="27">
        <f t="shared" si="27"/>
        <v>2</v>
      </c>
      <c r="N43" s="26">
        <f t="shared" si="27"/>
        <v>2</v>
      </c>
      <c r="O43" s="26">
        <f t="shared" si="27"/>
        <v>2</v>
      </c>
      <c r="P43" s="26">
        <f t="shared" si="27"/>
        <v>1</v>
      </c>
      <c r="Q43" s="26">
        <f t="shared" si="29"/>
        <v>1</v>
      </c>
      <c r="R43" s="26">
        <f t="shared" si="29"/>
        <v>1</v>
      </c>
      <c r="T43" s="26"/>
      <c r="U43" s="26"/>
      <c r="V43" s="26"/>
      <c r="W43" s="26"/>
      <c r="X43" s="26"/>
      <c r="Y43" s="26"/>
      <c r="Z43" s="26"/>
      <c r="AA43" s="26">
        <f t="shared" si="29"/>
        <v>7</v>
      </c>
      <c r="AB43" s="28"/>
      <c r="AC43" s="1">
        <f t="shared" si="30"/>
        <v>20</v>
      </c>
      <c r="AE43" s="1">
        <f t="shared" si="22"/>
        <v>0</v>
      </c>
      <c r="AG43" s="284"/>
      <c r="AI43" s="68"/>
      <c r="AJ43" s="68"/>
      <c r="AK43" s="68"/>
      <c r="AL43" s="68"/>
      <c r="AM43" s="68"/>
      <c r="AN43" s="284"/>
      <c r="AO43" s="284"/>
      <c r="AR43" s="281">
        <f t="shared" si="18"/>
        <v>0</v>
      </c>
      <c r="AS43" s="281">
        <f t="shared" si="19"/>
        <v>0</v>
      </c>
      <c r="AT43" s="205">
        <f t="shared" si="20"/>
        <v>0</v>
      </c>
      <c r="AU43" s="281">
        <f t="shared" si="23"/>
        <v>0</v>
      </c>
      <c r="AV43" s="281">
        <f t="shared" si="21"/>
        <v>0</v>
      </c>
    </row>
    <row r="44" spans="2:48" ht="15.75" hidden="1" customHeight="1">
      <c r="F44" s="134"/>
      <c r="G44" s="26">
        <f t="shared" si="28"/>
        <v>3</v>
      </c>
      <c r="H44" s="26">
        <f t="shared" si="27"/>
        <v>3</v>
      </c>
      <c r="I44" s="26">
        <f t="shared" si="27"/>
        <v>3</v>
      </c>
      <c r="J44" s="26">
        <f t="shared" si="27"/>
        <v>3</v>
      </c>
      <c r="K44" s="26">
        <f t="shared" si="27"/>
        <v>3</v>
      </c>
      <c r="L44" s="27">
        <f t="shared" si="27"/>
        <v>3</v>
      </c>
      <c r="M44" s="27">
        <f t="shared" si="27"/>
        <v>2</v>
      </c>
      <c r="N44" s="26">
        <f t="shared" si="27"/>
        <v>2</v>
      </c>
      <c r="O44" s="26">
        <f t="shared" si="27"/>
        <v>2</v>
      </c>
      <c r="P44" s="26">
        <f t="shared" si="27"/>
        <v>1</v>
      </c>
      <c r="Q44" s="26">
        <f t="shared" si="29"/>
        <v>1</v>
      </c>
      <c r="R44" s="26">
        <f t="shared" si="29"/>
        <v>1</v>
      </c>
      <c r="T44" s="26"/>
      <c r="U44" s="26"/>
      <c r="V44" s="26"/>
      <c r="W44" s="26"/>
      <c r="X44" s="26"/>
      <c r="Y44" s="26"/>
      <c r="Z44" s="26"/>
      <c r="AA44" s="26">
        <f t="shared" si="29"/>
        <v>7</v>
      </c>
      <c r="AB44" s="28"/>
      <c r="AC44" s="1">
        <f t="shared" si="30"/>
        <v>20</v>
      </c>
      <c r="AE44" s="1">
        <f t="shared" si="22"/>
        <v>0</v>
      </c>
      <c r="AG44" s="284"/>
      <c r="AI44" s="68"/>
      <c r="AJ44" s="68"/>
      <c r="AK44" s="68"/>
      <c r="AL44" s="68"/>
      <c r="AM44" s="68"/>
      <c r="AN44" s="284"/>
      <c r="AO44" s="284"/>
      <c r="AR44" s="281">
        <f t="shared" si="18"/>
        <v>0</v>
      </c>
      <c r="AS44" s="281">
        <f t="shared" si="19"/>
        <v>0</v>
      </c>
      <c r="AT44" s="205">
        <f t="shared" si="20"/>
        <v>0</v>
      </c>
      <c r="AU44" s="281">
        <f t="shared" si="23"/>
        <v>0</v>
      </c>
      <c r="AV44" s="281">
        <f t="shared" si="21"/>
        <v>0</v>
      </c>
    </row>
    <row r="45" spans="2:48" ht="15.75" hidden="1" customHeight="1">
      <c r="F45" s="134"/>
      <c r="G45" s="26">
        <f t="shared" si="28"/>
        <v>3</v>
      </c>
      <c r="H45" s="26">
        <f t="shared" si="27"/>
        <v>3</v>
      </c>
      <c r="I45" s="26">
        <f t="shared" si="27"/>
        <v>3</v>
      </c>
      <c r="J45" s="26">
        <f t="shared" si="27"/>
        <v>3</v>
      </c>
      <c r="K45" s="26">
        <f t="shared" si="27"/>
        <v>3</v>
      </c>
      <c r="L45" s="27">
        <f t="shared" si="27"/>
        <v>3</v>
      </c>
      <c r="M45" s="27">
        <f t="shared" si="27"/>
        <v>2</v>
      </c>
      <c r="N45" s="26">
        <f t="shared" si="27"/>
        <v>2</v>
      </c>
      <c r="O45" s="26">
        <f t="shared" si="27"/>
        <v>2</v>
      </c>
      <c r="P45" s="26">
        <f t="shared" si="27"/>
        <v>1</v>
      </c>
      <c r="Q45" s="26">
        <f t="shared" si="29"/>
        <v>1</v>
      </c>
      <c r="R45" s="26">
        <f t="shared" si="29"/>
        <v>1</v>
      </c>
      <c r="T45" s="26"/>
      <c r="U45" s="26"/>
      <c r="V45" s="26"/>
      <c r="W45" s="26"/>
      <c r="X45" s="26"/>
      <c r="Y45" s="26"/>
      <c r="Z45" s="26"/>
      <c r="AA45" s="26">
        <f t="shared" si="29"/>
        <v>7</v>
      </c>
      <c r="AB45" s="28"/>
      <c r="AC45" s="1">
        <f t="shared" si="30"/>
        <v>20</v>
      </c>
      <c r="AE45" s="1">
        <f t="shared" si="22"/>
        <v>0</v>
      </c>
      <c r="AG45" s="284"/>
      <c r="AI45" s="68"/>
      <c r="AJ45" s="68"/>
      <c r="AK45" s="68"/>
      <c r="AL45" s="68"/>
      <c r="AM45" s="68"/>
      <c r="AN45" s="284"/>
      <c r="AO45" s="284"/>
      <c r="AR45" s="281">
        <f t="shared" si="18"/>
        <v>0</v>
      </c>
      <c r="AS45" s="281">
        <f t="shared" si="19"/>
        <v>0</v>
      </c>
      <c r="AT45" s="205">
        <f t="shared" si="20"/>
        <v>0</v>
      </c>
      <c r="AU45" s="281">
        <f t="shared" si="23"/>
        <v>0</v>
      </c>
      <c r="AV45" s="281">
        <f t="shared" si="21"/>
        <v>0</v>
      </c>
    </row>
    <row r="46" spans="2:48" ht="15.75" hidden="1" customHeight="1">
      <c r="F46" s="134"/>
      <c r="G46" s="26">
        <f t="shared" si="28"/>
        <v>3</v>
      </c>
      <c r="H46" s="26">
        <f t="shared" si="27"/>
        <v>3</v>
      </c>
      <c r="I46" s="26">
        <f t="shared" si="27"/>
        <v>3</v>
      </c>
      <c r="J46" s="26">
        <f t="shared" si="27"/>
        <v>3</v>
      </c>
      <c r="K46" s="26">
        <f t="shared" si="27"/>
        <v>3</v>
      </c>
      <c r="L46" s="27">
        <f t="shared" si="27"/>
        <v>3</v>
      </c>
      <c r="M46" s="27">
        <f t="shared" si="27"/>
        <v>2</v>
      </c>
      <c r="N46" s="26">
        <f t="shared" si="27"/>
        <v>2</v>
      </c>
      <c r="O46" s="26">
        <f t="shared" si="27"/>
        <v>2</v>
      </c>
      <c r="P46" s="26">
        <f t="shared" si="27"/>
        <v>1</v>
      </c>
      <c r="Q46" s="26">
        <f t="shared" si="29"/>
        <v>1</v>
      </c>
      <c r="R46" s="26">
        <f t="shared" si="29"/>
        <v>1</v>
      </c>
      <c r="T46" s="26"/>
      <c r="U46" s="26"/>
      <c r="V46" s="26"/>
      <c r="W46" s="26"/>
      <c r="X46" s="26"/>
      <c r="Y46" s="26"/>
      <c r="Z46" s="26"/>
      <c r="AA46" s="26">
        <f t="shared" si="29"/>
        <v>7</v>
      </c>
      <c r="AB46" s="28"/>
      <c r="AC46" s="1">
        <f t="shared" si="30"/>
        <v>20</v>
      </c>
      <c r="AE46" s="1">
        <f t="shared" si="22"/>
        <v>0</v>
      </c>
      <c r="AG46" s="284"/>
      <c r="AI46" s="68"/>
      <c r="AJ46" s="68"/>
      <c r="AK46" s="68"/>
      <c r="AL46" s="68"/>
      <c r="AM46" s="68"/>
      <c r="AN46" s="284"/>
      <c r="AO46" s="284"/>
      <c r="AR46" s="281">
        <f t="shared" si="18"/>
        <v>0</v>
      </c>
      <c r="AS46" s="281">
        <f t="shared" si="19"/>
        <v>0</v>
      </c>
      <c r="AT46" s="205">
        <f t="shared" si="20"/>
        <v>0</v>
      </c>
      <c r="AU46" s="281">
        <f t="shared" si="23"/>
        <v>0</v>
      </c>
      <c r="AV46" s="281">
        <f t="shared" si="21"/>
        <v>0</v>
      </c>
    </row>
    <row r="47" spans="2:48" ht="15.75" hidden="1" customHeight="1">
      <c r="F47" s="134"/>
      <c r="G47" s="26">
        <f t="shared" si="28"/>
        <v>3</v>
      </c>
      <c r="H47" s="26">
        <f t="shared" si="28"/>
        <v>3</v>
      </c>
      <c r="I47" s="26">
        <f t="shared" si="28"/>
        <v>3</v>
      </c>
      <c r="J47" s="26">
        <f t="shared" si="28"/>
        <v>3</v>
      </c>
      <c r="K47" s="26">
        <f t="shared" si="28"/>
        <v>3</v>
      </c>
      <c r="L47" s="27">
        <f t="shared" si="28"/>
        <v>3</v>
      </c>
      <c r="M47" s="27">
        <f t="shared" si="28"/>
        <v>2</v>
      </c>
      <c r="N47" s="26">
        <f t="shared" si="28"/>
        <v>2</v>
      </c>
      <c r="O47" s="26">
        <f t="shared" si="28"/>
        <v>2</v>
      </c>
      <c r="P47" s="26">
        <f t="shared" si="28"/>
        <v>1</v>
      </c>
      <c r="Q47" s="26">
        <f t="shared" si="28"/>
        <v>1</v>
      </c>
      <c r="R47" s="26">
        <f t="shared" si="28"/>
        <v>1</v>
      </c>
      <c r="T47" s="26"/>
      <c r="U47" s="26"/>
      <c r="V47" s="26"/>
      <c r="W47" s="26"/>
      <c r="X47" s="26"/>
      <c r="Y47" s="26"/>
      <c r="Z47" s="26"/>
      <c r="AA47" s="26">
        <f t="shared" si="29"/>
        <v>7</v>
      </c>
      <c r="AB47" s="28"/>
      <c r="AC47" s="1">
        <f t="shared" si="30"/>
        <v>20</v>
      </c>
      <c r="AE47" s="1">
        <f t="shared" si="22"/>
        <v>0</v>
      </c>
      <c r="AG47" s="284"/>
      <c r="AI47" s="68"/>
      <c r="AJ47" s="68"/>
      <c r="AK47" s="68"/>
      <c r="AL47" s="68"/>
      <c r="AM47" s="68"/>
      <c r="AN47" s="284"/>
      <c r="AO47" s="284"/>
      <c r="AR47" s="281">
        <f t="shared" si="18"/>
        <v>0</v>
      </c>
      <c r="AS47" s="281">
        <f t="shared" si="19"/>
        <v>0</v>
      </c>
      <c r="AT47" s="205">
        <f t="shared" si="20"/>
        <v>0</v>
      </c>
      <c r="AU47" s="281">
        <f t="shared" si="23"/>
        <v>0</v>
      </c>
      <c r="AV47" s="281">
        <f t="shared" si="21"/>
        <v>0</v>
      </c>
    </row>
    <row r="48" spans="2:48" ht="15.75" hidden="1" customHeight="1">
      <c r="F48" s="134"/>
      <c r="G48" s="26">
        <f t="shared" si="28"/>
        <v>3</v>
      </c>
      <c r="H48" s="26">
        <f t="shared" si="28"/>
        <v>3</v>
      </c>
      <c r="I48" s="26">
        <f t="shared" si="28"/>
        <v>3</v>
      </c>
      <c r="J48" s="26">
        <f t="shared" si="28"/>
        <v>3</v>
      </c>
      <c r="K48" s="26">
        <f t="shared" si="28"/>
        <v>3</v>
      </c>
      <c r="L48" s="27">
        <f t="shared" si="28"/>
        <v>3</v>
      </c>
      <c r="M48" s="27">
        <f t="shared" si="28"/>
        <v>2</v>
      </c>
      <c r="N48" s="26">
        <f t="shared" si="28"/>
        <v>2</v>
      </c>
      <c r="O48" s="26">
        <f t="shared" si="28"/>
        <v>2</v>
      </c>
      <c r="P48" s="26">
        <f t="shared" si="28"/>
        <v>1</v>
      </c>
      <c r="Q48" s="26">
        <f t="shared" si="28"/>
        <v>1</v>
      </c>
      <c r="R48" s="26">
        <f t="shared" si="28"/>
        <v>1</v>
      </c>
      <c r="T48" s="26"/>
      <c r="U48" s="26"/>
      <c r="V48" s="26"/>
      <c r="W48" s="26"/>
      <c r="X48" s="26"/>
      <c r="Y48" s="26"/>
      <c r="Z48" s="26"/>
      <c r="AA48" s="26">
        <f t="shared" si="29"/>
        <v>7</v>
      </c>
      <c r="AB48" s="28"/>
      <c r="AC48" s="1">
        <f t="shared" si="30"/>
        <v>20</v>
      </c>
      <c r="AE48" s="1">
        <f t="shared" si="22"/>
        <v>0</v>
      </c>
      <c r="AG48" s="284"/>
      <c r="AI48" s="68"/>
      <c r="AJ48" s="68"/>
      <c r="AK48" s="68"/>
      <c r="AL48" s="68"/>
      <c r="AM48" s="68"/>
      <c r="AN48" s="284"/>
      <c r="AO48" s="284"/>
      <c r="AR48" s="281">
        <f t="shared" si="18"/>
        <v>0</v>
      </c>
      <c r="AS48" s="281">
        <f t="shared" si="19"/>
        <v>0</v>
      </c>
      <c r="AT48" s="205">
        <f t="shared" si="20"/>
        <v>0</v>
      </c>
      <c r="AU48" s="281">
        <f t="shared" si="23"/>
        <v>0</v>
      </c>
      <c r="AV48" s="281">
        <f t="shared" si="21"/>
        <v>0</v>
      </c>
    </row>
    <row r="49" spans="6:48" ht="15.75" hidden="1" customHeight="1">
      <c r="F49" s="134"/>
      <c r="G49" s="26">
        <f t="shared" si="28"/>
        <v>3</v>
      </c>
      <c r="H49" s="26">
        <f t="shared" si="28"/>
        <v>3</v>
      </c>
      <c r="I49" s="26">
        <f t="shared" si="28"/>
        <v>3</v>
      </c>
      <c r="J49" s="26">
        <f t="shared" si="28"/>
        <v>3</v>
      </c>
      <c r="K49" s="26">
        <f t="shared" si="28"/>
        <v>3</v>
      </c>
      <c r="L49" s="27">
        <f t="shared" si="28"/>
        <v>3</v>
      </c>
      <c r="M49" s="27">
        <f t="shared" si="28"/>
        <v>2</v>
      </c>
      <c r="N49" s="26">
        <f t="shared" si="28"/>
        <v>2</v>
      </c>
      <c r="O49" s="26">
        <f t="shared" si="28"/>
        <v>2</v>
      </c>
      <c r="P49" s="26">
        <f t="shared" si="28"/>
        <v>1</v>
      </c>
      <c r="Q49" s="26">
        <f t="shared" si="28"/>
        <v>1</v>
      </c>
      <c r="R49" s="26">
        <f t="shared" si="28"/>
        <v>1</v>
      </c>
      <c r="T49" s="26"/>
      <c r="U49" s="26"/>
      <c r="V49" s="26"/>
      <c r="W49" s="26"/>
      <c r="X49" s="26"/>
      <c r="Y49" s="26"/>
      <c r="Z49" s="26"/>
      <c r="AA49" s="26">
        <f t="shared" si="29"/>
        <v>7</v>
      </c>
      <c r="AB49" s="28"/>
      <c r="AC49" s="1">
        <f t="shared" si="30"/>
        <v>20</v>
      </c>
      <c r="AG49" s="284"/>
      <c r="AI49" s="68"/>
      <c r="AJ49" s="68"/>
      <c r="AK49" s="68"/>
      <c r="AL49" s="68"/>
      <c r="AM49" s="68"/>
      <c r="AN49" s="284"/>
      <c r="AO49" s="284"/>
      <c r="AR49" s="281">
        <f t="shared" si="18"/>
        <v>0</v>
      </c>
      <c r="AS49" s="281">
        <f t="shared" si="19"/>
        <v>0</v>
      </c>
      <c r="AT49" s="205">
        <f t="shared" si="20"/>
        <v>0</v>
      </c>
      <c r="AU49" s="281">
        <f t="shared" si="23"/>
        <v>0</v>
      </c>
      <c r="AV49" s="281">
        <f t="shared" si="21"/>
        <v>0</v>
      </c>
    </row>
    <row r="50" spans="6:48" ht="15.75" hidden="1" customHeight="1">
      <c r="F50" s="134"/>
      <c r="G50" s="26">
        <f t="shared" si="28"/>
        <v>3</v>
      </c>
      <c r="H50" s="26">
        <f t="shared" si="28"/>
        <v>3</v>
      </c>
      <c r="I50" s="26">
        <f t="shared" si="28"/>
        <v>3</v>
      </c>
      <c r="J50" s="26">
        <f t="shared" si="28"/>
        <v>3</v>
      </c>
      <c r="K50" s="26">
        <f t="shared" si="28"/>
        <v>3</v>
      </c>
      <c r="L50" s="27">
        <f t="shared" si="28"/>
        <v>3</v>
      </c>
      <c r="M50" s="27">
        <f t="shared" si="28"/>
        <v>2</v>
      </c>
      <c r="N50" s="26">
        <f t="shared" si="28"/>
        <v>2</v>
      </c>
      <c r="O50" s="26">
        <f t="shared" si="28"/>
        <v>2</v>
      </c>
      <c r="P50" s="26">
        <f t="shared" si="28"/>
        <v>1</v>
      </c>
      <c r="Q50" s="26">
        <f t="shared" si="28"/>
        <v>1</v>
      </c>
      <c r="R50" s="26">
        <f t="shared" si="28"/>
        <v>1</v>
      </c>
      <c r="T50" s="26"/>
      <c r="U50" s="26"/>
      <c r="V50" s="26"/>
      <c r="W50" s="26"/>
      <c r="X50" s="26"/>
      <c r="Y50" s="26"/>
      <c r="Z50" s="26"/>
      <c r="AA50" s="26">
        <f t="shared" si="29"/>
        <v>7</v>
      </c>
      <c r="AB50" s="28"/>
      <c r="AC50" s="1">
        <f t="shared" si="30"/>
        <v>20</v>
      </c>
      <c r="AG50" s="284"/>
      <c r="AI50" s="68"/>
      <c r="AJ50" s="68"/>
      <c r="AK50" s="68"/>
      <c r="AL50" s="68"/>
      <c r="AM50" s="68"/>
      <c r="AN50" s="284"/>
      <c r="AO50" s="284"/>
      <c r="AR50" s="281">
        <f t="shared" si="18"/>
        <v>0</v>
      </c>
      <c r="AS50" s="281">
        <f t="shared" si="19"/>
        <v>0</v>
      </c>
      <c r="AT50" s="205">
        <f t="shared" si="20"/>
        <v>0</v>
      </c>
      <c r="AU50" s="281">
        <f t="shared" si="23"/>
        <v>0</v>
      </c>
      <c r="AV50" s="281">
        <f t="shared" si="21"/>
        <v>0</v>
      </c>
    </row>
    <row r="51" spans="6:48" ht="15.75" hidden="1" customHeight="1">
      <c r="F51" s="134"/>
      <c r="G51" s="26">
        <f t="shared" si="28"/>
        <v>3</v>
      </c>
      <c r="H51" s="26">
        <f t="shared" si="28"/>
        <v>3</v>
      </c>
      <c r="I51" s="26">
        <f t="shared" si="28"/>
        <v>3</v>
      </c>
      <c r="J51" s="26">
        <f t="shared" si="28"/>
        <v>3</v>
      </c>
      <c r="K51" s="26">
        <f t="shared" si="28"/>
        <v>3</v>
      </c>
      <c r="L51" s="27">
        <f t="shared" si="28"/>
        <v>3</v>
      </c>
      <c r="M51" s="27">
        <f t="shared" si="28"/>
        <v>2</v>
      </c>
      <c r="N51" s="26">
        <f t="shared" si="28"/>
        <v>2</v>
      </c>
      <c r="O51" s="26">
        <f t="shared" si="28"/>
        <v>2</v>
      </c>
      <c r="P51" s="26">
        <f t="shared" si="28"/>
        <v>1</v>
      </c>
      <c r="Q51" s="26">
        <f t="shared" si="28"/>
        <v>1</v>
      </c>
      <c r="R51" s="26">
        <f t="shared" si="28"/>
        <v>1</v>
      </c>
      <c r="T51" s="26"/>
      <c r="U51" s="26"/>
      <c r="V51" s="26"/>
      <c r="W51" s="26"/>
      <c r="X51" s="26"/>
      <c r="Y51" s="26"/>
      <c r="Z51" s="26"/>
      <c r="AA51" s="26">
        <f t="shared" si="29"/>
        <v>7</v>
      </c>
      <c r="AB51" s="28"/>
      <c r="AC51" s="1">
        <f t="shared" si="30"/>
        <v>20</v>
      </c>
      <c r="AG51" s="284"/>
      <c r="AI51" s="68"/>
      <c r="AJ51" s="68"/>
      <c r="AK51" s="68"/>
      <c r="AL51" s="68"/>
      <c r="AM51" s="68"/>
      <c r="AN51" s="284"/>
      <c r="AO51" s="284"/>
      <c r="AR51" s="281">
        <f t="shared" si="18"/>
        <v>0</v>
      </c>
      <c r="AS51" s="281">
        <f t="shared" si="19"/>
        <v>0</v>
      </c>
      <c r="AT51" s="205">
        <f t="shared" si="20"/>
        <v>0</v>
      </c>
      <c r="AU51" s="281">
        <f t="shared" si="23"/>
        <v>0</v>
      </c>
      <c r="AV51" s="281">
        <f t="shared" si="21"/>
        <v>0</v>
      </c>
    </row>
    <row r="52" spans="6:48" ht="15.75" hidden="1" customHeight="1">
      <c r="F52" s="134"/>
      <c r="G52" s="26">
        <f t="shared" si="28"/>
        <v>3</v>
      </c>
      <c r="H52" s="26">
        <f t="shared" si="28"/>
        <v>3</v>
      </c>
      <c r="I52" s="26">
        <f t="shared" si="28"/>
        <v>3</v>
      </c>
      <c r="J52" s="26">
        <f t="shared" si="28"/>
        <v>3</v>
      </c>
      <c r="K52" s="26">
        <f t="shared" si="28"/>
        <v>3</v>
      </c>
      <c r="L52" s="27">
        <f t="shared" si="28"/>
        <v>3</v>
      </c>
      <c r="M52" s="27">
        <f t="shared" si="28"/>
        <v>2</v>
      </c>
      <c r="N52" s="26">
        <f t="shared" si="28"/>
        <v>2</v>
      </c>
      <c r="O52" s="26">
        <f t="shared" si="28"/>
        <v>2</v>
      </c>
      <c r="P52" s="26">
        <f t="shared" si="28"/>
        <v>1</v>
      </c>
      <c r="Q52" s="26">
        <f t="shared" si="28"/>
        <v>1</v>
      </c>
      <c r="R52" s="26">
        <f t="shared" si="28"/>
        <v>1</v>
      </c>
      <c r="T52" s="26"/>
      <c r="U52" s="26"/>
      <c r="V52" s="26"/>
      <c r="W52" s="26"/>
      <c r="X52" s="26"/>
      <c r="Y52" s="26"/>
      <c r="Z52" s="26"/>
      <c r="AA52" s="26">
        <f t="shared" si="29"/>
        <v>7</v>
      </c>
      <c r="AB52" s="28"/>
      <c r="AC52" s="1">
        <f t="shared" si="30"/>
        <v>20</v>
      </c>
      <c r="AG52" s="284"/>
      <c r="AI52" s="68"/>
      <c r="AJ52" s="68"/>
      <c r="AK52" s="68"/>
      <c r="AL52" s="68"/>
      <c r="AM52" s="68"/>
      <c r="AN52" s="284"/>
      <c r="AO52" s="284"/>
      <c r="AR52" s="281">
        <f t="shared" si="18"/>
        <v>0</v>
      </c>
      <c r="AS52" s="281">
        <f t="shared" si="19"/>
        <v>0</v>
      </c>
      <c r="AT52" s="205">
        <f t="shared" si="20"/>
        <v>0</v>
      </c>
      <c r="AU52" s="281">
        <f t="shared" si="23"/>
        <v>0</v>
      </c>
      <c r="AV52" s="281">
        <f t="shared" si="21"/>
        <v>0</v>
      </c>
    </row>
    <row r="53" spans="6:48" ht="15.75" hidden="1" customHeight="1">
      <c r="F53" s="134"/>
      <c r="G53" s="26">
        <f t="shared" ref="G53:R63" si="31">G52</f>
        <v>3</v>
      </c>
      <c r="H53" s="26">
        <f t="shared" si="31"/>
        <v>3</v>
      </c>
      <c r="I53" s="26">
        <f t="shared" si="31"/>
        <v>3</v>
      </c>
      <c r="J53" s="26">
        <f t="shared" si="31"/>
        <v>3</v>
      </c>
      <c r="K53" s="26">
        <f t="shared" si="31"/>
        <v>3</v>
      </c>
      <c r="L53" s="27">
        <f t="shared" si="31"/>
        <v>3</v>
      </c>
      <c r="M53" s="27">
        <f t="shared" si="31"/>
        <v>2</v>
      </c>
      <c r="N53" s="26">
        <f t="shared" si="31"/>
        <v>2</v>
      </c>
      <c r="O53" s="26">
        <f t="shared" si="31"/>
        <v>2</v>
      </c>
      <c r="P53" s="26">
        <f t="shared" si="31"/>
        <v>1</v>
      </c>
      <c r="Q53" s="26">
        <f t="shared" si="31"/>
        <v>1</v>
      </c>
      <c r="R53" s="26">
        <f t="shared" si="31"/>
        <v>1</v>
      </c>
      <c r="T53" s="26"/>
      <c r="U53" s="26"/>
      <c r="V53" s="26"/>
      <c r="W53" s="26"/>
      <c r="X53" s="26"/>
      <c r="Y53" s="26"/>
      <c r="Z53" s="26"/>
      <c r="AA53" s="26">
        <f t="shared" ref="AA53:AA61" si="32">AA52</f>
        <v>7</v>
      </c>
      <c r="AB53" s="28"/>
      <c r="AC53" s="1">
        <f t="shared" si="30"/>
        <v>20</v>
      </c>
      <c r="AG53" s="284"/>
      <c r="AI53" s="68"/>
      <c r="AJ53" s="68"/>
      <c r="AK53" s="68"/>
      <c r="AL53" s="68"/>
      <c r="AM53" s="68"/>
      <c r="AN53" s="284"/>
      <c r="AO53" s="284"/>
      <c r="AR53" s="281">
        <f t="shared" si="18"/>
        <v>0</v>
      </c>
      <c r="AS53" s="281">
        <f t="shared" si="19"/>
        <v>0</v>
      </c>
      <c r="AT53" s="205">
        <f t="shared" si="20"/>
        <v>0</v>
      </c>
      <c r="AU53" s="281">
        <f t="shared" si="23"/>
        <v>0</v>
      </c>
      <c r="AV53" s="281">
        <f t="shared" si="21"/>
        <v>0</v>
      </c>
    </row>
    <row r="54" spans="6:48" ht="15.75" hidden="1" customHeight="1">
      <c r="F54" s="134"/>
      <c r="G54" s="26">
        <f t="shared" si="31"/>
        <v>3</v>
      </c>
      <c r="H54" s="26">
        <f t="shared" si="31"/>
        <v>3</v>
      </c>
      <c r="I54" s="26">
        <f t="shared" si="31"/>
        <v>3</v>
      </c>
      <c r="J54" s="26">
        <f t="shared" si="31"/>
        <v>3</v>
      </c>
      <c r="K54" s="26">
        <f t="shared" si="31"/>
        <v>3</v>
      </c>
      <c r="L54" s="27">
        <f t="shared" si="31"/>
        <v>3</v>
      </c>
      <c r="M54" s="27">
        <f t="shared" si="31"/>
        <v>2</v>
      </c>
      <c r="N54" s="26">
        <f t="shared" si="31"/>
        <v>2</v>
      </c>
      <c r="O54" s="26">
        <f t="shared" si="31"/>
        <v>2</v>
      </c>
      <c r="P54" s="26">
        <f t="shared" si="31"/>
        <v>1</v>
      </c>
      <c r="Q54" s="26">
        <f t="shared" si="31"/>
        <v>1</v>
      </c>
      <c r="R54" s="26">
        <f t="shared" si="31"/>
        <v>1</v>
      </c>
      <c r="T54" s="26"/>
      <c r="U54" s="26"/>
      <c r="V54" s="26"/>
      <c r="W54" s="26"/>
      <c r="X54" s="26"/>
      <c r="Y54" s="26"/>
      <c r="Z54" s="26"/>
      <c r="AA54" s="26">
        <f t="shared" si="32"/>
        <v>7</v>
      </c>
      <c r="AB54" s="28"/>
      <c r="AC54" s="1">
        <f t="shared" si="30"/>
        <v>20</v>
      </c>
      <c r="AG54" s="284"/>
      <c r="AI54" s="68"/>
      <c r="AJ54" s="68"/>
      <c r="AK54" s="68"/>
      <c r="AL54" s="68"/>
      <c r="AM54" s="68"/>
      <c r="AN54" s="284"/>
      <c r="AO54" s="284"/>
      <c r="AR54" s="281">
        <f t="shared" si="18"/>
        <v>0</v>
      </c>
      <c r="AS54" s="281">
        <f t="shared" si="19"/>
        <v>0</v>
      </c>
      <c r="AT54" s="205">
        <f t="shared" si="20"/>
        <v>0</v>
      </c>
      <c r="AU54" s="281">
        <f t="shared" si="23"/>
        <v>0</v>
      </c>
      <c r="AV54" s="281">
        <f t="shared" si="21"/>
        <v>0</v>
      </c>
    </row>
    <row r="55" spans="6:48" ht="15.75" hidden="1" customHeight="1">
      <c r="F55" s="134"/>
      <c r="G55" s="26">
        <f t="shared" si="31"/>
        <v>3</v>
      </c>
      <c r="H55" s="26">
        <f t="shared" si="31"/>
        <v>3</v>
      </c>
      <c r="I55" s="26">
        <f t="shared" si="31"/>
        <v>3</v>
      </c>
      <c r="J55" s="26">
        <f t="shared" si="31"/>
        <v>3</v>
      </c>
      <c r="K55" s="26">
        <f t="shared" si="31"/>
        <v>3</v>
      </c>
      <c r="L55" s="27">
        <f t="shared" si="31"/>
        <v>3</v>
      </c>
      <c r="M55" s="27">
        <f t="shared" si="31"/>
        <v>2</v>
      </c>
      <c r="N55" s="26">
        <f t="shared" si="31"/>
        <v>2</v>
      </c>
      <c r="O55" s="26">
        <f t="shared" si="31"/>
        <v>2</v>
      </c>
      <c r="P55" s="26">
        <f t="shared" si="31"/>
        <v>1</v>
      </c>
      <c r="Q55" s="26">
        <f t="shared" si="31"/>
        <v>1</v>
      </c>
      <c r="R55" s="26">
        <f t="shared" si="31"/>
        <v>1</v>
      </c>
      <c r="T55" s="26"/>
      <c r="U55" s="26"/>
      <c r="V55" s="26"/>
      <c r="W55" s="26"/>
      <c r="X55" s="26"/>
      <c r="Y55" s="26"/>
      <c r="Z55" s="26"/>
      <c r="AA55" s="26">
        <f t="shared" si="32"/>
        <v>7</v>
      </c>
      <c r="AB55" s="28"/>
      <c r="AC55" s="1">
        <f t="shared" si="30"/>
        <v>20</v>
      </c>
      <c r="AG55" s="284"/>
      <c r="AI55" s="68"/>
      <c r="AJ55" s="68"/>
      <c r="AK55" s="68"/>
      <c r="AL55" s="68"/>
      <c r="AM55" s="68"/>
      <c r="AN55" s="284"/>
      <c r="AO55" s="284"/>
      <c r="AR55" s="281">
        <f t="shared" si="18"/>
        <v>0</v>
      </c>
      <c r="AS55" s="281">
        <f t="shared" si="19"/>
        <v>0</v>
      </c>
      <c r="AT55" s="205">
        <f t="shared" si="20"/>
        <v>0</v>
      </c>
      <c r="AU55" s="281">
        <f t="shared" si="23"/>
        <v>0</v>
      </c>
      <c r="AV55" s="281">
        <f t="shared" si="21"/>
        <v>0</v>
      </c>
    </row>
    <row r="56" spans="6:48" ht="15.75" hidden="1" customHeight="1">
      <c r="F56" s="134"/>
      <c r="G56" s="26">
        <f t="shared" si="31"/>
        <v>3</v>
      </c>
      <c r="H56" s="26">
        <f t="shared" si="31"/>
        <v>3</v>
      </c>
      <c r="I56" s="26">
        <f t="shared" si="31"/>
        <v>3</v>
      </c>
      <c r="J56" s="26">
        <f t="shared" si="31"/>
        <v>3</v>
      </c>
      <c r="K56" s="26">
        <f t="shared" si="31"/>
        <v>3</v>
      </c>
      <c r="L56" s="27">
        <f t="shared" si="31"/>
        <v>3</v>
      </c>
      <c r="M56" s="27">
        <f t="shared" si="31"/>
        <v>2</v>
      </c>
      <c r="N56" s="26">
        <f t="shared" si="31"/>
        <v>2</v>
      </c>
      <c r="O56" s="26">
        <f t="shared" si="31"/>
        <v>2</v>
      </c>
      <c r="P56" s="26">
        <f t="shared" si="31"/>
        <v>1</v>
      </c>
      <c r="Q56" s="26">
        <f t="shared" si="31"/>
        <v>1</v>
      </c>
      <c r="R56" s="26">
        <f t="shared" si="31"/>
        <v>1</v>
      </c>
      <c r="T56" s="26"/>
      <c r="U56" s="26"/>
      <c r="V56" s="26"/>
      <c r="W56" s="26"/>
      <c r="X56" s="26"/>
      <c r="Y56" s="26"/>
      <c r="Z56" s="26"/>
      <c r="AA56" s="26">
        <f t="shared" si="32"/>
        <v>7</v>
      </c>
      <c r="AB56" s="28"/>
      <c r="AC56" s="1">
        <f t="shared" si="30"/>
        <v>20</v>
      </c>
      <c r="AG56" s="284"/>
      <c r="AI56" s="68"/>
      <c r="AJ56" s="68"/>
      <c r="AK56" s="68"/>
      <c r="AL56" s="68"/>
      <c r="AM56" s="68"/>
      <c r="AN56" s="284"/>
      <c r="AO56" s="284"/>
      <c r="AR56" s="281">
        <f t="shared" si="18"/>
        <v>0</v>
      </c>
      <c r="AS56" s="281">
        <f t="shared" si="19"/>
        <v>0</v>
      </c>
      <c r="AT56" s="205">
        <f t="shared" si="20"/>
        <v>0</v>
      </c>
      <c r="AU56" s="281">
        <f t="shared" si="23"/>
        <v>0</v>
      </c>
      <c r="AV56" s="281">
        <f t="shared" si="21"/>
        <v>0</v>
      </c>
    </row>
    <row r="57" spans="6:48" ht="15.75" hidden="1" customHeight="1">
      <c r="F57" s="134"/>
      <c r="G57" s="26">
        <f t="shared" si="31"/>
        <v>3</v>
      </c>
      <c r="H57" s="26">
        <f t="shared" si="31"/>
        <v>3</v>
      </c>
      <c r="I57" s="26">
        <f t="shared" si="31"/>
        <v>3</v>
      </c>
      <c r="J57" s="26">
        <f t="shared" si="31"/>
        <v>3</v>
      </c>
      <c r="K57" s="26">
        <f t="shared" si="31"/>
        <v>3</v>
      </c>
      <c r="L57" s="27">
        <f t="shared" si="31"/>
        <v>3</v>
      </c>
      <c r="M57" s="27">
        <f t="shared" si="31"/>
        <v>2</v>
      </c>
      <c r="N57" s="26">
        <f t="shared" si="31"/>
        <v>2</v>
      </c>
      <c r="O57" s="26">
        <f t="shared" si="31"/>
        <v>2</v>
      </c>
      <c r="P57" s="26">
        <f t="shared" si="31"/>
        <v>1</v>
      </c>
      <c r="Q57" s="26">
        <f t="shared" si="31"/>
        <v>1</v>
      </c>
      <c r="R57" s="26">
        <f t="shared" si="31"/>
        <v>1</v>
      </c>
      <c r="T57" s="26"/>
      <c r="U57" s="26"/>
      <c r="V57" s="26"/>
      <c r="W57" s="26"/>
      <c r="X57" s="26"/>
      <c r="Y57" s="26"/>
      <c r="Z57" s="26"/>
      <c r="AA57" s="26">
        <f t="shared" si="32"/>
        <v>7</v>
      </c>
      <c r="AB57" s="28"/>
      <c r="AC57" s="1">
        <f t="shared" si="30"/>
        <v>20</v>
      </c>
      <c r="AG57" s="284"/>
      <c r="AI57" s="68"/>
      <c r="AJ57" s="68"/>
      <c r="AK57" s="68"/>
      <c r="AL57" s="68"/>
      <c r="AM57" s="68"/>
      <c r="AN57" s="284"/>
      <c r="AO57" s="284"/>
      <c r="AR57" s="281">
        <f t="shared" si="18"/>
        <v>0</v>
      </c>
      <c r="AS57" s="281">
        <f t="shared" si="19"/>
        <v>0</v>
      </c>
      <c r="AT57" s="205">
        <f t="shared" si="20"/>
        <v>0</v>
      </c>
      <c r="AU57" s="281">
        <f t="shared" si="23"/>
        <v>0</v>
      </c>
      <c r="AV57" s="281">
        <f t="shared" si="21"/>
        <v>0</v>
      </c>
    </row>
    <row r="58" spans="6:48" ht="15.75" hidden="1" customHeight="1">
      <c r="F58" s="134"/>
      <c r="G58" s="26">
        <f t="shared" si="31"/>
        <v>3</v>
      </c>
      <c r="H58" s="26">
        <f t="shared" si="31"/>
        <v>3</v>
      </c>
      <c r="I58" s="26">
        <f t="shared" si="31"/>
        <v>3</v>
      </c>
      <c r="J58" s="26">
        <f t="shared" si="31"/>
        <v>3</v>
      </c>
      <c r="K58" s="26">
        <f t="shared" si="31"/>
        <v>3</v>
      </c>
      <c r="L58" s="27">
        <f t="shared" si="31"/>
        <v>3</v>
      </c>
      <c r="M58" s="27">
        <f t="shared" si="31"/>
        <v>2</v>
      </c>
      <c r="N58" s="26">
        <f t="shared" si="31"/>
        <v>2</v>
      </c>
      <c r="O58" s="26">
        <f t="shared" si="31"/>
        <v>2</v>
      </c>
      <c r="P58" s="26">
        <f t="shared" si="31"/>
        <v>1</v>
      </c>
      <c r="Q58" s="26">
        <f t="shared" si="31"/>
        <v>1</v>
      </c>
      <c r="R58" s="26">
        <f t="shared" si="31"/>
        <v>1</v>
      </c>
      <c r="T58" s="26"/>
      <c r="U58" s="26"/>
      <c r="V58" s="26"/>
      <c r="W58" s="26"/>
      <c r="X58" s="26"/>
      <c r="Y58" s="26"/>
      <c r="Z58" s="26"/>
      <c r="AA58" s="26">
        <f t="shared" si="32"/>
        <v>7</v>
      </c>
      <c r="AB58" s="28"/>
      <c r="AC58" s="1">
        <f t="shared" si="30"/>
        <v>20</v>
      </c>
      <c r="AG58" s="284"/>
      <c r="AI58" s="68"/>
      <c r="AJ58" s="68"/>
      <c r="AK58" s="68"/>
      <c r="AL58" s="68"/>
      <c r="AM58" s="68"/>
      <c r="AN58" s="284"/>
      <c r="AO58" s="284"/>
      <c r="AR58" s="281">
        <f t="shared" si="18"/>
        <v>0</v>
      </c>
      <c r="AS58" s="281">
        <f t="shared" si="19"/>
        <v>0</v>
      </c>
      <c r="AT58" s="205">
        <f t="shared" si="20"/>
        <v>0</v>
      </c>
      <c r="AU58" s="281">
        <f t="shared" si="23"/>
        <v>0</v>
      </c>
      <c r="AV58" s="281">
        <f t="shared" si="21"/>
        <v>0</v>
      </c>
    </row>
    <row r="59" spans="6:48" ht="15.75" hidden="1" customHeight="1">
      <c r="F59" s="134"/>
      <c r="G59" s="26">
        <f t="shared" si="31"/>
        <v>3</v>
      </c>
      <c r="H59" s="26">
        <f t="shared" si="31"/>
        <v>3</v>
      </c>
      <c r="I59" s="26">
        <f t="shared" si="31"/>
        <v>3</v>
      </c>
      <c r="J59" s="26">
        <f t="shared" si="31"/>
        <v>3</v>
      </c>
      <c r="K59" s="26">
        <f t="shared" si="31"/>
        <v>3</v>
      </c>
      <c r="L59" s="27">
        <f t="shared" si="31"/>
        <v>3</v>
      </c>
      <c r="M59" s="27">
        <f t="shared" si="31"/>
        <v>2</v>
      </c>
      <c r="N59" s="26">
        <f t="shared" si="31"/>
        <v>2</v>
      </c>
      <c r="O59" s="26">
        <f t="shared" si="31"/>
        <v>2</v>
      </c>
      <c r="P59" s="26">
        <f t="shared" si="31"/>
        <v>1</v>
      </c>
      <c r="Q59" s="26">
        <f t="shared" si="31"/>
        <v>1</v>
      </c>
      <c r="R59" s="26">
        <f t="shared" si="31"/>
        <v>1</v>
      </c>
      <c r="T59" s="26"/>
      <c r="U59" s="26"/>
      <c r="V59" s="26"/>
      <c r="W59" s="26"/>
      <c r="X59" s="26"/>
      <c r="Y59" s="26"/>
      <c r="Z59" s="26"/>
      <c r="AA59" s="26">
        <f t="shared" si="32"/>
        <v>7</v>
      </c>
      <c r="AB59" s="28"/>
      <c r="AC59" s="1">
        <f t="shared" si="30"/>
        <v>20</v>
      </c>
      <c r="AG59" s="284"/>
      <c r="AI59" s="68"/>
      <c r="AJ59" s="68"/>
      <c r="AK59" s="68"/>
      <c r="AL59" s="68"/>
      <c r="AM59" s="68"/>
      <c r="AN59" s="284"/>
      <c r="AO59" s="284"/>
      <c r="AR59" s="281">
        <f t="shared" si="18"/>
        <v>0</v>
      </c>
      <c r="AS59" s="281">
        <f t="shared" si="19"/>
        <v>0</v>
      </c>
      <c r="AT59" s="205">
        <f t="shared" si="20"/>
        <v>0</v>
      </c>
      <c r="AU59" s="281">
        <f t="shared" si="23"/>
        <v>0</v>
      </c>
      <c r="AV59" s="281">
        <f t="shared" si="21"/>
        <v>0</v>
      </c>
    </row>
    <row r="60" spans="6:48" ht="15.75" hidden="1" customHeight="1">
      <c r="F60" s="134"/>
      <c r="G60" s="26">
        <f t="shared" si="31"/>
        <v>3</v>
      </c>
      <c r="H60" s="26">
        <f t="shared" si="31"/>
        <v>3</v>
      </c>
      <c r="I60" s="26">
        <f t="shared" si="31"/>
        <v>3</v>
      </c>
      <c r="J60" s="26">
        <f t="shared" si="31"/>
        <v>3</v>
      </c>
      <c r="K60" s="26">
        <f t="shared" si="31"/>
        <v>3</v>
      </c>
      <c r="L60" s="27">
        <f t="shared" si="31"/>
        <v>3</v>
      </c>
      <c r="M60" s="27">
        <f t="shared" si="31"/>
        <v>2</v>
      </c>
      <c r="N60" s="26">
        <f t="shared" si="31"/>
        <v>2</v>
      </c>
      <c r="O60" s="26">
        <f t="shared" si="31"/>
        <v>2</v>
      </c>
      <c r="P60" s="26">
        <f t="shared" si="31"/>
        <v>1</v>
      </c>
      <c r="Q60" s="26">
        <f t="shared" si="31"/>
        <v>1</v>
      </c>
      <c r="R60" s="26">
        <f t="shared" si="31"/>
        <v>1</v>
      </c>
      <c r="T60" s="26"/>
      <c r="U60" s="26"/>
      <c r="V60" s="26"/>
      <c r="W60" s="26"/>
      <c r="X60" s="26"/>
      <c r="Y60" s="26"/>
      <c r="Z60" s="26"/>
      <c r="AA60" s="26">
        <f t="shared" si="32"/>
        <v>7</v>
      </c>
      <c r="AB60" s="28"/>
      <c r="AC60" s="1">
        <f t="shared" si="30"/>
        <v>20</v>
      </c>
      <c r="AG60" s="284"/>
      <c r="AI60" s="68"/>
      <c r="AJ60" s="68"/>
      <c r="AK60" s="68"/>
      <c r="AL60" s="68"/>
      <c r="AM60" s="68"/>
      <c r="AN60" s="284"/>
      <c r="AO60" s="284"/>
      <c r="AR60" s="281">
        <f t="shared" si="18"/>
        <v>0</v>
      </c>
      <c r="AS60" s="281">
        <f t="shared" si="19"/>
        <v>0</v>
      </c>
      <c r="AT60" s="205">
        <f t="shared" si="20"/>
        <v>0</v>
      </c>
      <c r="AU60" s="281">
        <f t="shared" si="23"/>
        <v>0</v>
      </c>
      <c r="AV60" s="281">
        <f t="shared" si="21"/>
        <v>0</v>
      </c>
    </row>
    <row r="61" spans="6:48" ht="15.75" hidden="1" customHeight="1">
      <c r="F61" s="134"/>
      <c r="G61" s="26">
        <f t="shared" si="31"/>
        <v>3</v>
      </c>
      <c r="H61" s="26">
        <f t="shared" si="31"/>
        <v>3</v>
      </c>
      <c r="I61" s="26">
        <f t="shared" si="31"/>
        <v>3</v>
      </c>
      <c r="J61" s="26">
        <f t="shared" si="31"/>
        <v>3</v>
      </c>
      <c r="K61" s="26">
        <f t="shared" si="31"/>
        <v>3</v>
      </c>
      <c r="L61" s="27">
        <f t="shared" si="31"/>
        <v>3</v>
      </c>
      <c r="M61" s="27">
        <f t="shared" si="31"/>
        <v>2</v>
      </c>
      <c r="N61" s="26">
        <f t="shared" si="31"/>
        <v>2</v>
      </c>
      <c r="O61" s="26">
        <f t="shared" si="31"/>
        <v>2</v>
      </c>
      <c r="P61" s="26">
        <f t="shared" si="31"/>
        <v>1</v>
      </c>
      <c r="Q61" s="26">
        <f t="shared" si="31"/>
        <v>1</v>
      </c>
      <c r="R61" s="26">
        <f t="shared" si="31"/>
        <v>1</v>
      </c>
      <c r="T61" s="26"/>
      <c r="U61" s="26"/>
      <c r="V61" s="26"/>
      <c r="W61" s="26"/>
      <c r="X61" s="26"/>
      <c r="Y61" s="26"/>
      <c r="Z61" s="26"/>
      <c r="AA61" s="26">
        <f t="shared" si="32"/>
        <v>7</v>
      </c>
      <c r="AB61" s="28"/>
      <c r="AC61" s="1">
        <f t="shared" si="30"/>
        <v>20</v>
      </c>
      <c r="AG61" s="284"/>
      <c r="AI61" s="68"/>
      <c r="AJ61" s="68"/>
      <c r="AK61" s="68"/>
      <c r="AL61" s="68"/>
      <c r="AM61" s="68"/>
      <c r="AN61" s="284"/>
      <c r="AO61" s="284"/>
      <c r="AR61" s="281">
        <f t="shared" si="18"/>
        <v>0</v>
      </c>
      <c r="AS61" s="281">
        <f t="shared" si="19"/>
        <v>0</v>
      </c>
      <c r="AT61" s="205">
        <f t="shared" si="20"/>
        <v>0</v>
      </c>
      <c r="AU61" s="281">
        <f t="shared" si="23"/>
        <v>0</v>
      </c>
      <c r="AV61" s="281">
        <f t="shared" si="21"/>
        <v>0</v>
      </c>
    </row>
    <row r="62" spans="6:48" ht="15.75" hidden="1" customHeight="1">
      <c r="F62" s="134"/>
      <c r="G62" s="26">
        <f t="shared" ref="G62:R62" si="33">G48</f>
        <v>3</v>
      </c>
      <c r="H62" s="26">
        <f t="shared" si="33"/>
        <v>3</v>
      </c>
      <c r="I62" s="26">
        <f t="shared" si="33"/>
        <v>3</v>
      </c>
      <c r="J62" s="26">
        <f t="shared" si="33"/>
        <v>3</v>
      </c>
      <c r="K62" s="26">
        <f t="shared" si="33"/>
        <v>3</v>
      </c>
      <c r="L62" s="27">
        <f t="shared" si="33"/>
        <v>3</v>
      </c>
      <c r="M62" s="27">
        <f t="shared" si="33"/>
        <v>2</v>
      </c>
      <c r="N62" s="26">
        <f t="shared" si="33"/>
        <v>2</v>
      </c>
      <c r="O62" s="26">
        <f t="shared" si="33"/>
        <v>2</v>
      </c>
      <c r="P62" s="26">
        <f t="shared" si="33"/>
        <v>1</v>
      </c>
      <c r="Q62" s="26">
        <f t="shared" si="33"/>
        <v>1</v>
      </c>
      <c r="R62" s="26">
        <f t="shared" si="33"/>
        <v>1</v>
      </c>
      <c r="T62" s="26"/>
      <c r="U62" s="26"/>
      <c r="V62" s="26"/>
      <c r="W62" s="26"/>
      <c r="X62" s="26"/>
      <c r="Y62" s="26"/>
      <c r="Z62" s="26"/>
      <c r="AA62" s="26">
        <f>AA48</f>
        <v>7</v>
      </c>
      <c r="AB62" s="28"/>
      <c r="AC62" s="1">
        <f>AC48</f>
        <v>20</v>
      </c>
      <c r="AE62" s="1">
        <f>AE48</f>
        <v>0</v>
      </c>
      <c r="AG62" s="284"/>
      <c r="AI62" s="68"/>
      <c r="AJ62" s="68"/>
      <c r="AK62" s="68"/>
      <c r="AL62" s="68"/>
      <c r="AM62" s="68"/>
      <c r="AN62" s="284"/>
      <c r="AO62" s="284"/>
      <c r="AR62" s="281">
        <f t="shared" si="18"/>
        <v>0</v>
      </c>
      <c r="AS62" s="281">
        <f t="shared" si="19"/>
        <v>0</v>
      </c>
      <c r="AT62" s="205">
        <f t="shared" si="20"/>
        <v>0</v>
      </c>
      <c r="AU62" s="281">
        <f t="shared" si="23"/>
        <v>0</v>
      </c>
      <c r="AV62" s="281">
        <f t="shared" si="21"/>
        <v>0</v>
      </c>
    </row>
    <row r="63" spans="6:48" ht="15.75" hidden="1" customHeight="1">
      <c r="F63" s="134"/>
      <c r="G63" s="26">
        <f t="shared" si="31"/>
        <v>3</v>
      </c>
      <c r="H63" s="26">
        <f t="shared" si="31"/>
        <v>3</v>
      </c>
      <c r="I63" s="26">
        <f t="shared" si="31"/>
        <v>3</v>
      </c>
      <c r="J63" s="26">
        <f t="shared" si="31"/>
        <v>3</v>
      </c>
      <c r="K63" s="26">
        <f t="shared" si="31"/>
        <v>3</v>
      </c>
      <c r="L63" s="27">
        <f t="shared" si="31"/>
        <v>3</v>
      </c>
      <c r="M63" s="27">
        <f t="shared" si="31"/>
        <v>2</v>
      </c>
      <c r="N63" s="26">
        <f t="shared" si="31"/>
        <v>2</v>
      </c>
      <c r="O63" s="26">
        <f t="shared" si="31"/>
        <v>2</v>
      </c>
      <c r="P63" s="26">
        <f t="shared" si="31"/>
        <v>1</v>
      </c>
      <c r="Q63" s="26">
        <f t="shared" si="31"/>
        <v>1</v>
      </c>
      <c r="R63" s="26">
        <f t="shared" si="31"/>
        <v>1</v>
      </c>
      <c r="T63" s="26"/>
      <c r="U63" s="26"/>
      <c r="V63" s="26"/>
      <c r="W63" s="26"/>
      <c r="X63" s="26"/>
      <c r="Y63" s="26"/>
      <c r="Z63" s="26"/>
      <c r="AA63" s="26">
        <f t="shared" ref="AA63" si="34">AA62</f>
        <v>7</v>
      </c>
      <c r="AB63" s="28"/>
      <c r="AC63" s="1">
        <f t="shared" si="30"/>
        <v>20</v>
      </c>
      <c r="AE63" s="1">
        <f t="shared" si="22"/>
        <v>0</v>
      </c>
      <c r="AG63" s="284"/>
      <c r="AI63" s="68">
        <f t="shared" ref="AI63:AL63" si="35">IF(G63&lt;2.65,1,0)</f>
        <v>0</v>
      </c>
      <c r="AJ63" s="68">
        <f t="shared" si="35"/>
        <v>0</v>
      </c>
      <c r="AK63" s="68">
        <f t="shared" si="35"/>
        <v>0</v>
      </c>
      <c r="AL63" s="68">
        <f t="shared" si="35"/>
        <v>0</v>
      </c>
      <c r="AM63" s="68">
        <f t="shared" ref="AM63" si="36">IF(L63&lt;2.65,1,0)</f>
        <v>0</v>
      </c>
      <c r="AN63" s="284">
        <f>IF(K63&lt;2.65,1,0)</f>
        <v>0</v>
      </c>
      <c r="AO63" s="284"/>
      <c r="AR63" s="281">
        <f t="shared" si="18"/>
        <v>0</v>
      </c>
      <c r="AS63" s="281">
        <f t="shared" si="19"/>
        <v>0</v>
      </c>
      <c r="AT63" s="205">
        <f t="shared" si="20"/>
        <v>0</v>
      </c>
      <c r="AU63" s="281">
        <f t="shared" si="23"/>
        <v>0</v>
      </c>
      <c r="AV63" s="281">
        <f t="shared" si="21"/>
        <v>0</v>
      </c>
    </row>
    <row r="64" spans="6:48" ht="4.5" customHeight="1" thickBot="1">
      <c r="F64" s="134"/>
      <c r="T64" s="26"/>
      <c r="U64" s="26"/>
      <c r="V64" s="26"/>
      <c r="W64" s="26"/>
      <c r="X64" s="26"/>
      <c r="Y64" s="26"/>
      <c r="Z64" s="26"/>
      <c r="AA64" s="26"/>
      <c r="AB64" s="28"/>
      <c r="AG64" s="284"/>
      <c r="AI64" s="68"/>
      <c r="AJ64" s="68"/>
      <c r="AK64" s="68"/>
      <c r="AL64" s="68"/>
      <c r="AM64" s="68"/>
      <c r="AR64" s="281">
        <f t="shared" si="18"/>
        <v>0</v>
      </c>
      <c r="AS64" s="281">
        <f t="shared" si="19"/>
        <v>0</v>
      </c>
      <c r="AT64" s="205">
        <f t="shared" si="20"/>
        <v>0</v>
      </c>
      <c r="AU64" s="281">
        <f t="shared" si="23"/>
        <v>0</v>
      </c>
      <c r="AV64" s="281">
        <f t="shared" si="21"/>
        <v>0</v>
      </c>
    </row>
    <row r="65" spans="1:68" s="18" customFormat="1" ht="16.5" thickBot="1">
      <c r="C65" s="19"/>
      <c r="D65" s="743" t="s">
        <v>1</v>
      </c>
      <c r="E65" s="743"/>
      <c r="F65" s="807" t="s">
        <v>41</v>
      </c>
      <c r="G65" s="821" t="s">
        <v>36</v>
      </c>
      <c r="H65" s="824" t="s">
        <v>37</v>
      </c>
      <c r="I65" s="827" t="s">
        <v>38</v>
      </c>
      <c r="J65" s="830" t="s">
        <v>39</v>
      </c>
      <c r="K65" s="885" t="s">
        <v>40</v>
      </c>
      <c r="L65" s="888" t="s">
        <v>56</v>
      </c>
      <c r="M65" s="851" t="s">
        <v>6</v>
      </c>
      <c r="N65" s="749" t="s">
        <v>2</v>
      </c>
      <c r="O65" s="728" t="s">
        <v>3</v>
      </c>
      <c r="P65" s="857" t="s">
        <v>4</v>
      </c>
      <c r="Q65" s="757" t="s">
        <v>29</v>
      </c>
      <c r="R65" s="747" t="s">
        <v>27</v>
      </c>
      <c r="S65" s="881" t="s">
        <v>31</v>
      </c>
      <c r="T65" s="819" t="s">
        <v>42</v>
      </c>
      <c r="U65" s="819" t="s">
        <v>32</v>
      </c>
      <c r="V65" s="918" t="s">
        <v>33</v>
      </c>
      <c r="W65" s="921" t="s">
        <v>57</v>
      </c>
      <c r="X65" s="819" t="s">
        <v>72</v>
      </c>
      <c r="Y65" s="289"/>
      <c r="Z65" s="918" t="s">
        <v>73</v>
      </c>
      <c r="AA65" s="122" t="e">
        <f>SUM(#REF!)</f>
        <v>#REF!</v>
      </c>
      <c r="AB65" s="924">
        <v>40683</v>
      </c>
      <c r="AC65" s="907" t="s">
        <v>84</v>
      </c>
      <c r="AD65" s="910" t="s">
        <v>25</v>
      </c>
      <c r="AF65" s="284"/>
      <c r="AH65" s="281"/>
      <c r="AI65" s="70"/>
      <c r="AJ65" s="70"/>
      <c r="AK65" s="70"/>
      <c r="AL65" s="70"/>
      <c r="AM65" s="70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74"/>
      <c r="BJ65" s="74"/>
      <c r="BK65" s="74"/>
      <c r="BL65" s="74"/>
      <c r="BM65" s="74"/>
      <c r="BN65" s="74"/>
      <c r="BO65" s="74"/>
      <c r="BP65" s="74"/>
    </row>
    <row r="66" spans="1:68" s="1" customFormat="1" ht="16.5" thickBot="1">
      <c r="B66" s="32"/>
      <c r="D66" s="744"/>
      <c r="E66" s="744"/>
      <c r="F66" s="808"/>
      <c r="G66" s="822"/>
      <c r="H66" s="825"/>
      <c r="I66" s="828"/>
      <c r="J66" s="831"/>
      <c r="K66" s="886"/>
      <c r="L66" s="889"/>
      <c r="M66" s="852"/>
      <c r="N66" s="854"/>
      <c r="O66" s="927"/>
      <c r="P66" s="858"/>
      <c r="Q66" s="758"/>
      <c r="R66" s="748"/>
      <c r="S66" s="882"/>
      <c r="T66" s="820"/>
      <c r="U66" s="820"/>
      <c r="V66" s="919"/>
      <c r="W66" s="922"/>
      <c r="X66" s="820"/>
      <c r="Y66" s="290"/>
      <c r="Z66" s="919"/>
      <c r="AA66" s="123" t="e">
        <f>AA34+#REF!+#REF!+AA65</f>
        <v>#REF!</v>
      </c>
      <c r="AB66" s="925"/>
      <c r="AC66" s="908"/>
      <c r="AD66" s="911"/>
      <c r="AE66" s="913" t="s">
        <v>11</v>
      </c>
      <c r="AF66" s="284"/>
      <c r="AG66" s="18"/>
      <c r="AH66" s="281"/>
      <c r="AI66" s="776"/>
      <c r="AJ66" s="776"/>
      <c r="AK66" s="776"/>
      <c r="AL66" s="776"/>
      <c r="AM66" s="776"/>
      <c r="AN66" s="776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69"/>
      <c r="BJ66" s="69"/>
      <c r="BK66" s="69"/>
      <c r="BL66" s="69"/>
      <c r="BM66" s="69"/>
      <c r="BN66" s="69"/>
      <c r="BO66" s="69"/>
      <c r="BP66" s="69"/>
    </row>
    <row r="67" spans="1:68" s="1" customFormat="1" ht="16.5" thickBot="1">
      <c r="B67" s="83"/>
      <c r="C67" s="84" t="s">
        <v>35</v>
      </c>
      <c r="D67" s="744"/>
      <c r="E67" s="744"/>
      <c r="F67" s="808"/>
      <c r="G67" s="823"/>
      <c r="H67" s="826"/>
      <c r="I67" s="829"/>
      <c r="J67" s="832"/>
      <c r="K67" s="887"/>
      <c r="L67" s="890"/>
      <c r="M67" s="852"/>
      <c r="N67" s="854"/>
      <c r="O67" s="927"/>
      <c r="P67" s="858"/>
      <c r="Q67" s="758"/>
      <c r="R67" s="748"/>
      <c r="S67" s="882"/>
      <c r="T67" s="820"/>
      <c r="U67" s="820"/>
      <c r="V67" s="919"/>
      <c r="W67" s="922"/>
      <c r="X67" s="820"/>
      <c r="Y67" s="290"/>
      <c r="Z67" s="919"/>
      <c r="AA67" s="916" t="s">
        <v>89</v>
      </c>
      <c r="AB67" s="925"/>
      <c r="AC67" s="908"/>
      <c r="AD67" s="911"/>
      <c r="AE67" s="913"/>
      <c r="AF67" s="284"/>
      <c r="AG67" s="18"/>
      <c r="AH67" s="281"/>
      <c r="AI67" s="915"/>
      <c r="AJ67" s="915"/>
      <c r="AK67" s="915"/>
      <c r="AL67" s="915"/>
      <c r="AM67" s="915"/>
      <c r="AN67" s="915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281"/>
      <c r="BH67" s="281"/>
      <c r="BI67" s="69"/>
      <c r="BJ67" s="69"/>
      <c r="BK67" s="69"/>
      <c r="BL67" s="69"/>
      <c r="BM67" s="69"/>
      <c r="BN67" s="69"/>
      <c r="BO67" s="69"/>
      <c r="BP67" s="69"/>
    </row>
    <row r="68" spans="1:68" s="1" customFormat="1" ht="16.5" thickBot="1">
      <c r="B68" s="117"/>
      <c r="C68" s="34" t="s">
        <v>87</v>
      </c>
      <c r="D68" s="744"/>
      <c r="E68" s="744"/>
      <c r="F68" s="808"/>
      <c r="G68" s="891" t="s">
        <v>34</v>
      </c>
      <c r="H68" s="892"/>
      <c r="I68" s="893"/>
      <c r="J68" s="891" t="s">
        <v>30</v>
      </c>
      <c r="K68" s="892"/>
      <c r="L68" s="893"/>
      <c r="M68" s="853"/>
      <c r="N68" s="750"/>
      <c r="O68" s="729"/>
      <c r="P68" s="928"/>
      <c r="Q68" s="929"/>
      <c r="R68" s="880"/>
      <c r="S68" s="882"/>
      <c r="T68" s="820"/>
      <c r="U68" s="820"/>
      <c r="V68" s="919"/>
      <c r="W68" s="922"/>
      <c r="X68" s="820"/>
      <c r="Y68" s="290"/>
      <c r="Z68" s="919"/>
      <c r="AA68" s="917"/>
      <c r="AB68" s="926"/>
      <c r="AC68" s="909"/>
      <c r="AD68" s="912"/>
      <c r="AE68" s="913"/>
      <c r="AF68" s="284"/>
      <c r="AG68" s="18"/>
      <c r="AH68" s="281"/>
      <c r="AI68" s="268" t="e">
        <f>SUM(#REF!,AI7:AI32,#REF!,#REF!,#REF!,#REF!)</f>
        <v>#REF!</v>
      </c>
      <c r="AJ68" s="269" t="e">
        <f>SUM(#REF!,AJ7:AJ32,#REF!,#REF!,#REF!,#REF!)</f>
        <v>#REF!</v>
      </c>
      <c r="AK68" s="270" t="e">
        <f>SUM(#REF!,AK7:AK32,#REF!,#REF!,#REF!,#REF!)</f>
        <v>#REF!</v>
      </c>
      <c r="AL68" s="268" t="e">
        <f>SUM(#REF!,AL7:AL32,#REF!,#REF!,#REF!,#REF!)</f>
        <v>#REF!</v>
      </c>
      <c r="AM68" s="269" t="e">
        <f>SUM(#REF!,AM7:AM32,#REF!,#REF!,#REF!,#REF!)</f>
        <v>#REF!</v>
      </c>
      <c r="AN68" s="271" t="e">
        <f>SUM(#REF!,AN7:AN32,#REF!,#REF!,#REF!,#REF!)</f>
        <v>#REF!</v>
      </c>
      <c r="AO68" s="272" t="e">
        <f>SUM(#REF!,AO7:AO32,#REF!,#REF!,#REF!,#REF!)</f>
        <v>#REF!</v>
      </c>
      <c r="AP68" s="273" t="e">
        <f>SUM(#REF!,AP7:AP32,#REF!,#REF!,#REF!,#REF!)</f>
        <v>#REF!</v>
      </c>
      <c r="AQ68" s="281"/>
      <c r="AR68" s="281"/>
      <c r="AS68" s="776" t="s">
        <v>107</v>
      </c>
      <c r="AT68" s="894"/>
      <c r="AU68" s="203">
        <f>SUM(AU7:AU67)</f>
        <v>0</v>
      </c>
      <c r="AV68" s="203">
        <f>SUM(AV7:AV67)</f>
        <v>0</v>
      </c>
      <c r="AW68" s="281" t="s">
        <v>113</v>
      </c>
      <c r="AX68" s="281"/>
      <c r="AY68" s="281"/>
      <c r="AZ68" s="281"/>
      <c r="BA68" s="281"/>
      <c r="BB68" s="281"/>
      <c r="BC68" s="281"/>
      <c r="BD68" s="281"/>
      <c r="BE68" s="281"/>
      <c r="BF68" s="281"/>
      <c r="BG68" s="281"/>
      <c r="BH68" s="281"/>
      <c r="BI68" s="69"/>
      <c r="BJ68" s="69"/>
      <c r="BK68" s="69"/>
      <c r="BL68" s="69"/>
      <c r="BM68" s="69"/>
      <c r="BN68" s="69"/>
      <c r="BO68" s="69"/>
      <c r="BP68" s="69"/>
    </row>
    <row r="69" spans="1:68" s="1" customFormat="1" ht="16.5" thickBot="1">
      <c r="C69" s="125" t="s">
        <v>88</v>
      </c>
      <c r="D69" s="809"/>
      <c r="E69" s="809"/>
      <c r="F69" s="879"/>
      <c r="G69" s="810" t="s">
        <v>5</v>
      </c>
      <c r="H69" s="811"/>
      <c r="I69" s="811"/>
      <c r="J69" s="811"/>
      <c r="K69" s="811"/>
      <c r="L69" s="811"/>
      <c r="M69" s="812"/>
      <c r="N69" s="813" t="s">
        <v>130</v>
      </c>
      <c r="O69" s="814"/>
      <c r="P69" s="814"/>
      <c r="Q69" s="814"/>
      <c r="R69" s="815"/>
      <c r="S69" s="883"/>
      <c r="T69" s="884"/>
      <c r="U69" s="884"/>
      <c r="V69" s="920"/>
      <c r="W69" s="923"/>
      <c r="X69" s="884"/>
      <c r="Y69" s="294"/>
      <c r="Z69" s="920"/>
      <c r="AA69" s="895" t="s">
        <v>24</v>
      </c>
      <c r="AB69" s="896"/>
      <c r="AC69" s="896"/>
      <c r="AD69" s="897"/>
      <c r="AE69" s="913"/>
      <c r="AF69" s="284"/>
      <c r="AG69" s="203">
        <f>SUM(AG7:AG67)</f>
        <v>26</v>
      </c>
      <c r="AH69" s="281"/>
      <c r="AI69" s="61" t="s">
        <v>66</v>
      </c>
      <c r="AJ69" s="61" t="s">
        <v>67</v>
      </c>
      <c r="AK69" s="61" t="s">
        <v>68</v>
      </c>
      <c r="AL69" s="61" t="s">
        <v>69</v>
      </c>
      <c r="AM69" s="61" t="s">
        <v>70</v>
      </c>
      <c r="AN69" s="61" t="s">
        <v>71</v>
      </c>
      <c r="AO69" s="61" t="s">
        <v>79</v>
      </c>
      <c r="AP69" s="61" t="s">
        <v>80</v>
      </c>
      <c r="AQ69" s="281"/>
      <c r="AR69" s="281"/>
      <c r="AS69" s="776"/>
      <c r="AT69" s="776"/>
      <c r="AU69" s="776"/>
      <c r="AV69" s="776"/>
      <c r="AW69" s="776"/>
      <c r="AX69" s="281"/>
      <c r="AY69" s="281"/>
      <c r="AZ69" s="281"/>
      <c r="BA69" s="281"/>
      <c r="BB69" s="281"/>
      <c r="BC69" s="281"/>
      <c r="BD69" s="281"/>
      <c r="BE69" s="281"/>
      <c r="BF69" s="281"/>
      <c r="BG69" s="281"/>
      <c r="BH69" s="281"/>
      <c r="BI69" s="69"/>
      <c r="BJ69" s="69"/>
      <c r="BK69" s="69"/>
      <c r="BL69" s="69"/>
      <c r="BM69" s="69"/>
      <c r="BN69" s="69"/>
      <c r="BO69" s="69"/>
      <c r="BP69" s="69"/>
    </row>
    <row r="70" spans="1:68" s="1" customFormat="1" ht="15.75">
      <c r="D70" s="144"/>
      <c r="E70" s="144"/>
      <c r="F70" s="144"/>
      <c r="AA70" s="124"/>
      <c r="AE70" s="914"/>
      <c r="AF70" s="284"/>
      <c r="AG70" s="18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69"/>
      <c r="BJ70" s="69"/>
      <c r="BK70" s="69"/>
      <c r="BL70" s="69"/>
      <c r="BM70" s="69"/>
      <c r="BN70" s="69"/>
      <c r="BO70" s="69"/>
      <c r="BP70" s="69"/>
    </row>
    <row r="71" spans="1:68" s="1" customFormat="1" ht="16.5" thickBot="1">
      <c r="C71" s="29" t="s">
        <v>94</v>
      </c>
      <c r="D71" s="279"/>
      <c r="E71" s="279"/>
      <c r="F71" s="144"/>
      <c r="G71" s="36"/>
      <c r="H71" s="36"/>
      <c r="K71" s="36"/>
      <c r="M71" s="29" t="s">
        <v>95</v>
      </c>
      <c r="N71" s="35"/>
      <c r="O71" s="35"/>
      <c r="P71" s="35"/>
      <c r="Q71" s="35"/>
      <c r="R71" s="35"/>
      <c r="S71" s="205"/>
      <c r="T71" s="284"/>
      <c r="U71" s="284"/>
      <c r="V71" s="284"/>
      <c r="W71" s="284"/>
      <c r="X71" s="284"/>
      <c r="Y71" s="291"/>
      <c r="Z71" s="284"/>
      <c r="AA71" s="284"/>
      <c r="AF71" s="284"/>
      <c r="AG71" s="18"/>
      <c r="AH71" s="281"/>
      <c r="AI71" s="206" t="s">
        <v>96</v>
      </c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69"/>
      <c r="BJ71" s="69"/>
      <c r="BK71" s="69"/>
      <c r="BL71" s="69"/>
      <c r="BM71" s="69"/>
      <c r="BN71" s="69"/>
      <c r="BO71" s="69"/>
      <c r="BP71" s="69"/>
    </row>
    <row r="72" spans="1:68" s="179" customFormat="1" ht="12.75">
      <c r="A72" s="175"/>
      <c r="B72" s="176" t="s">
        <v>85</v>
      </c>
      <c r="C72" s="175"/>
      <c r="D72" s="177"/>
      <c r="E72" s="177"/>
      <c r="F72" s="178"/>
      <c r="M72" s="176" t="s">
        <v>136</v>
      </c>
      <c r="N72" s="175"/>
      <c r="O72" s="175"/>
      <c r="P72" s="175"/>
      <c r="Q72" s="175"/>
      <c r="R72" s="175"/>
      <c r="S72" s="180"/>
      <c r="T72" s="175"/>
      <c r="U72" s="175"/>
      <c r="V72" s="175"/>
      <c r="W72" s="175"/>
      <c r="X72" s="175"/>
      <c r="Y72" s="175"/>
      <c r="Z72" s="175"/>
      <c r="AA72" s="175"/>
      <c r="AB72" s="181"/>
      <c r="AC72" s="898">
        <v>40566</v>
      </c>
      <c r="AD72" s="899"/>
      <c r="AE72" s="899"/>
      <c r="AF72" s="899"/>
      <c r="AG72" s="900"/>
      <c r="AH72" s="184"/>
      <c r="AI72" s="904" t="s">
        <v>97</v>
      </c>
      <c r="AJ72" s="905" t="e">
        <f>SUM(AL68:AN68)/6/2</f>
        <v>#REF!</v>
      </c>
      <c r="AK72" s="906" t="s">
        <v>98</v>
      </c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5"/>
      <c r="BJ72" s="185"/>
      <c r="BK72" s="185"/>
      <c r="BL72" s="185"/>
      <c r="BM72" s="185"/>
      <c r="BN72" s="185"/>
      <c r="BO72" s="185"/>
      <c r="BP72" s="185"/>
    </row>
    <row r="73" spans="1:68" s="179" customFormat="1" thickBot="1">
      <c r="A73" s="175"/>
      <c r="B73" s="186" t="s">
        <v>60</v>
      </c>
      <c r="C73" s="187">
        <v>5</v>
      </c>
      <c r="D73" s="188" t="s">
        <v>61</v>
      </c>
      <c r="E73" s="188" t="s">
        <v>62</v>
      </c>
      <c r="F73" s="188">
        <v>4</v>
      </c>
      <c r="G73" s="187" t="s">
        <v>63</v>
      </c>
      <c r="H73" s="187" t="s">
        <v>64</v>
      </c>
      <c r="I73" s="187">
        <v>3</v>
      </c>
      <c r="J73" s="187" t="s">
        <v>65</v>
      </c>
      <c r="K73" s="187">
        <v>2</v>
      </c>
      <c r="M73" s="176" t="s">
        <v>138</v>
      </c>
      <c r="N73" s="175"/>
      <c r="O73" s="175"/>
      <c r="P73" s="175"/>
      <c r="Q73" s="175"/>
      <c r="R73" s="175"/>
      <c r="S73" s="180"/>
      <c r="T73" s="175"/>
      <c r="U73" s="175"/>
      <c r="V73" s="175"/>
      <c r="W73" s="175"/>
      <c r="X73" s="175"/>
      <c r="Y73" s="175"/>
      <c r="Z73" s="175"/>
      <c r="AA73" s="175"/>
      <c r="AB73" s="181"/>
      <c r="AC73" s="901"/>
      <c r="AD73" s="902"/>
      <c r="AE73" s="902"/>
      <c r="AF73" s="902"/>
      <c r="AG73" s="903"/>
      <c r="AH73" s="184"/>
      <c r="AI73" s="904"/>
      <c r="AJ73" s="905"/>
      <c r="AK73" s="906"/>
      <c r="AL73" s="184"/>
      <c r="AM73" s="184"/>
      <c r="AN73" s="184">
        <v>1</v>
      </c>
      <c r="AO73" s="202" t="s">
        <v>110</v>
      </c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5"/>
      <c r="BJ73" s="185"/>
      <c r="BK73" s="185"/>
      <c r="BL73" s="185"/>
      <c r="BM73" s="185"/>
      <c r="BN73" s="185"/>
      <c r="BO73" s="185"/>
      <c r="BP73" s="185"/>
    </row>
    <row r="74" spans="1:68" s="179" customFormat="1" ht="12.75">
      <c r="A74" s="175"/>
      <c r="B74" s="204">
        <v>5.4</v>
      </c>
      <c r="C74" s="189">
        <v>5</v>
      </c>
      <c r="D74" s="188">
        <v>4.7</v>
      </c>
      <c r="E74" s="188">
        <v>4.4000000000000004</v>
      </c>
      <c r="F74" s="188">
        <v>4</v>
      </c>
      <c r="G74" s="187">
        <v>3.7</v>
      </c>
      <c r="H74" s="187">
        <v>3.4</v>
      </c>
      <c r="I74" s="187">
        <v>3</v>
      </c>
      <c r="J74" s="187">
        <v>2.7</v>
      </c>
      <c r="K74" s="187">
        <v>2</v>
      </c>
      <c r="N74" s="176" t="s">
        <v>137</v>
      </c>
      <c r="O74" s="175"/>
      <c r="P74" s="175"/>
      <c r="Q74" s="175"/>
      <c r="R74" s="175"/>
      <c r="S74" s="180"/>
      <c r="T74" s="175"/>
      <c r="U74" s="175"/>
      <c r="V74" s="175"/>
      <c r="W74" s="175"/>
      <c r="X74" s="175"/>
      <c r="Y74" s="175"/>
      <c r="AC74" s="175"/>
      <c r="AD74" s="175"/>
      <c r="AE74" s="175"/>
      <c r="AF74" s="182"/>
      <c r="AG74" s="183"/>
      <c r="AH74" s="184"/>
      <c r="AI74" s="274"/>
      <c r="AJ74" s="274"/>
      <c r="AK74" s="274"/>
      <c r="AL74" s="184"/>
      <c r="AM74" s="184"/>
      <c r="AN74" s="184">
        <v>2</v>
      </c>
      <c r="AO74" s="202" t="s">
        <v>114</v>
      </c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5"/>
      <c r="BJ74" s="185"/>
      <c r="BK74" s="185"/>
      <c r="BL74" s="185"/>
      <c r="BM74" s="185"/>
      <c r="BN74" s="185"/>
      <c r="BO74" s="185"/>
      <c r="BP74" s="185"/>
    </row>
    <row r="75" spans="1:68" s="179" customFormat="1" ht="15">
      <c r="A75" s="175"/>
      <c r="B75" s="176" t="s">
        <v>139</v>
      </c>
      <c r="D75" s="190"/>
      <c r="E75" s="191"/>
      <c r="F75" s="190"/>
      <c r="G75" s="182"/>
      <c r="H75" s="192"/>
      <c r="I75" s="182"/>
      <c r="J75" s="192"/>
      <c r="L75" s="182"/>
      <c r="M75" s="176" t="s">
        <v>93</v>
      </c>
      <c r="N75" s="175"/>
      <c r="O75" s="175"/>
      <c r="P75" s="175"/>
      <c r="Q75" s="175"/>
      <c r="R75" s="175"/>
      <c r="S75" s="180"/>
      <c r="T75" s="175"/>
      <c r="U75" s="175"/>
      <c r="V75" s="175"/>
      <c r="W75" s="175"/>
      <c r="X75" s="175"/>
      <c r="Y75" s="175"/>
      <c r="AC75" s="175"/>
      <c r="AD75" s="175"/>
      <c r="AE75" s="175"/>
      <c r="AF75" s="182"/>
      <c r="AG75" s="183"/>
      <c r="AH75" s="210" t="s">
        <v>99</v>
      </c>
      <c r="AI75" s="274"/>
      <c r="AJ75" s="274"/>
      <c r="AK75" s="274" t="s">
        <v>105</v>
      </c>
      <c r="AL75" s="184"/>
      <c r="AM75" s="184"/>
      <c r="AN75" s="184">
        <v>3</v>
      </c>
      <c r="AO75" s="202" t="s">
        <v>115</v>
      </c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5"/>
      <c r="BJ75" s="185"/>
      <c r="BK75" s="185"/>
      <c r="BL75" s="185"/>
      <c r="BM75" s="185"/>
      <c r="BN75" s="185"/>
      <c r="BO75" s="185"/>
      <c r="BP75" s="185"/>
    </row>
    <row r="76" spans="1:68" s="179" customFormat="1" ht="15.75">
      <c r="A76" s="175"/>
      <c r="B76" s="176" t="s">
        <v>131</v>
      </c>
      <c r="D76" s="177"/>
      <c r="E76" s="177"/>
      <c r="F76" s="178"/>
      <c r="L76" s="193"/>
      <c r="M76" s="200" t="s">
        <v>103</v>
      </c>
      <c r="N76" s="175"/>
      <c r="O76" s="175"/>
      <c r="P76" s="175"/>
      <c r="Q76" s="175"/>
      <c r="R76" s="175"/>
      <c r="S76" s="180"/>
      <c r="T76" s="175"/>
      <c r="U76" s="175"/>
      <c r="V76" s="175"/>
      <c r="W76" s="175"/>
      <c r="X76" s="175"/>
      <c r="Y76" s="175"/>
      <c r="Z76" s="175"/>
      <c r="AA76" s="175"/>
      <c r="AB76" s="181"/>
      <c r="AC76" s="175"/>
      <c r="AD76" s="175"/>
      <c r="AE76" s="175"/>
      <c r="AF76" s="182"/>
      <c r="AG76" s="183"/>
      <c r="AH76" s="210" t="s">
        <v>100</v>
      </c>
      <c r="AI76" s="275" t="e">
        <f>SUM(AI68:AK68)</f>
        <v>#REF!</v>
      </c>
      <c r="AJ76" s="274"/>
      <c r="AK76" s="275" t="e">
        <f>(#REF!+#REF!+#REF!+B32)*3</f>
        <v>#REF!</v>
      </c>
      <c r="AL76" s="184"/>
      <c r="AM76" s="184"/>
      <c r="AN76" s="184">
        <v>4</v>
      </c>
      <c r="AO76" s="202" t="s">
        <v>116</v>
      </c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5"/>
      <c r="BJ76" s="185"/>
      <c r="BK76" s="185"/>
      <c r="BL76" s="185"/>
      <c r="BM76" s="185"/>
      <c r="BN76" s="185"/>
      <c r="BO76" s="185"/>
      <c r="BP76" s="185"/>
    </row>
    <row r="77" spans="1:68" s="179" customFormat="1" ht="15.75">
      <c r="A77" s="175"/>
      <c r="B77" s="176" t="s">
        <v>134</v>
      </c>
      <c r="D77" s="177"/>
      <c r="E77" s="177"/>
      <c r="F77" s="194"/>
      <c r="G77" s="195"/>
      <c r="H77" s="196"/>
      <c r="M77" s="176" t="s">
        <v>102</v>
      </c>
      <c r="N77" s="175"/>
      <c r="O77" s="175"/>
      <c r="P77" s="175"/>
      <c r="Q77" s="175"/>
      <c r="R77" s="175"/>
      <c r="S77" s="180"/>
      <c r="T77" s="175"/>
      <c r="U77" s="175"/>
      <c r="V77" s="175"/>
      <c r="W77" s="175"/>
      <c r="X77" s="175"/>
      <c r="Y77" s="175"/>
      <c r="Z77" s="175"/>
      <c r="AA77" s="175"/>
      <c r="AB77" s="181"/>
      <c r="AC77" s="175"/>
      <c r="AD77" s="175"/>
      <c r="AE77" s="175"/>
      <c r="AF77" s="182"/>
      <c r="AG77" s="183"/>
      <c r="AH77" s="210" t="s">
        <v>101</v>
      </c>
      <c r="AI77" s="275" t="e">
        <f>SUM(AL68:AN68)</f>
        <v>#REF!</v>
      </c>
      <c r="AJ77" s="274"/>
      <c r="AK77" s="275" t="e">
        <f>AK76</f>
        <v>#REF!</v>
      </c>
      <c r="AL77" s="184"/>
      <c r="AM77" s="184"/>
      <c r="AN77" s="184">
        <v>5</v>
      </c>
      <c r="AO77" s="202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5"/>
      <c r="BJ77" s="185"/>
      <c r="BK77" s="185"/>
      <c r="BL77" s="185"/>
      <c r="BM77" s="185"/>
      <c r="BN77" s="185"/>
      <c r="BO77" s="185"/>
      <c r="BP77" s="185"/>
    </row>
    <row r="78" spans="1:68" s="179" customFormat="1" ht="12.75">
      <c r="A78" s="175"/>
      <c r="B78" s="176" t="s">
        <v>135</v>
      </c>
      <c r="D78" s="177"/>
      <c r="E78" s="177"/>
      <c r="F78" s="194"/>
      <c r="G78" s="195"/>
      <c r="H78" s="196"/>
      <c r="M78" s="176" t="s">
        <v>104</v>
      </c>
      <c r="N78" s="175"/>
      <c r="O78" s="175"/>
      <c r="P78" s="175"/>
      <c r="Q78" s="175"/>
      <c r="R78" s="175"/>
      <c r="S78" s="180"/>
      <c r="T78" s="175"/>
      <c r="U78" s="175"/>
      <c r="V78" s="175"/>
      <c r="W78" s="175"/>
      <c r="X78" s="175"/>
      <c r="Y78" s="175"/>
      <c r="Z78" s="175"/>
      <c r="AD78" s="175"/>
      <c r="AE78" s="175"/>
      <c r="AF78" s="182"/>
      <c r="AG78" s="183"/>
      <c r="AH78" s="184"/>
      <c r="AI78" s="274"/>
      <c r="AJ78" s="274"/>
      <c r="AK78" s="27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5"/>
      <c r="BJ78" s="185"/>
      <c r="BK78" s="185"/>
      <c r="BL78" s="185"/>
      <c r="BM78" s="185"/>
      <c r="BN78" s="185"/>
      <c r="BO78" s="185"/>
      <c r="BP78" s="185"/>
    </row>
    <row r="79" spans="1:68" s="179" customFormat="1" ht="12.75">
      <c r="A79" s="175"/>
      <c r="C79" s="176"/>
      <c r="D79" s="177"/>
      <c r="E79" s="177"/>
      <c r="F79" s="194"/>
      <c r="G79" s="195"/>
      <c r="H79" s="196"/>
      <c r="N79" s="175"/>
      <c r="O79" s="175"/>
      <c r="P79" s="175"/>
      <c r="Q79" s="175"/>
      <c r="R79" s="175"/>
      <c r="S79" s="180"/>
      <c r="T79" s="184"/>
      <c r="U79" s="184"/>
      <c r="V79" s="184"/>
      <c r="W79" s="175"/>
      <c r="X79" s="175"/>
      <c r="Y79" s="175"/>
      <c r="Z79" s="175"/>
      <c r="AD79" s="175"/>
      <c r="AE79" s="175"/>
      <c r="AF79" s="182"/>
      <c r="AG79" s="183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5"/>
      <c r="BJ79" s="185"/>
      <c r="BK79" s="185"/>
      <c r="BL79" s="185"/>
      <c r="BM79" s="185"/>
      <c r="BN79" s="185"/>
      <c r="BO79" s="185"/>
      <c r="BP79" s="185"/>
    </row>
    <row r="80" spans="1:68" s="179" customFormat="1" ht="12.75">
      <c r="A80" s="175"/>
      <c r="D80" s="198"/>
      <c r="E80" s="198"/>
      <c r="F80" s="194"/>
      <c r="G80" s="195"/>
      <c r="H80" s="196"/>
      <c r="J80" s="197"/>
      <c r="N80" s="175"/>
      <c r="O80" s="175"/>
      <c r="P80" s="175"/>
      <c r="Q80" s="175"/>
      <c r="R80" s="175"/>
      <c r="S80" s="180"/>
      <c r="T80" s="184"/>
      <c r="U80" s="184"/>
      <c r="V80" s="184"/>
      <c r="W80" s="175"/>
      <c r="X80" s="175"/>
      <c r="Y80" s="175"/>
      <c r="Z80" s="175"/>
      <c r="AA80" s="175"/>
      <c r="AB80" s="181"/>
      <c r="AC80" s="175"/>
      <c r="AD80" s="175"/>
      <c r="AE80" s="175"/>
      <c r="AF80" s="182"/>
      <c r="AG80" s="183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5"/>
      <c r="BJ80" s="185"/>
      <c r="BK80" s="185"/>
      <c r="BL80" s="185"/>
      <c r="BM80" s="185"/>
      <c r="BN80" s="185"/>
      <c r="BO80" s="185"/>
      <c r="BP80" s="185"/>
    </row>
    <row r="81" spans="4:10" ht="15.75">
      <c r="D81" s="146"/>
      <c r="E81" s="146"/>
      <c r="F81" s="145"/>
      <c r="G81" s="16"/>
      <c r="H81" s="17"/>
    </row>
    <row r="82" spans="4:10" ht="15.75">
      <c r="D82" s="146"/>
      <c r="E82" s="146"/>
      <c r="F82" s="147"/>
      <c r="G82" s="16"/>
      <c r="H82" s="17"/>
    </row>
    <row r="83" spans="4:10" ht="15.75">
      <c r="D83" s="146"/>
      <c r="E83" s="146"/>
      <c r="F83" s="147"/>
      <c r="G83" s="16"/>
      <c r="H83" s="17"/>
      <c r="J83" s="15"/>
    </row>
    <row r="84" spans="4:10" ht="15.75">
      <c r="D84" s="146"/>
      <c r="E84" s="146"/>
      <c r="F84" s="147"/>
      <c r="G84" s="16"/>
      <c r="H84" s="17"/>
      <c r="J84" s="15"/>
    </row>
    <row r="85" spans="4:10" ht="15.75">
      <c r="D85" s="146"/>
      <c r="E85" s="146"/>
      <c r="F85" s="145"/>
      <c r="G85" s="16"/>
      <c r="H85" s="17"/>
      <c r="I85" s="17"/>
    </row>
    <row r="86" spans="4:10" ht="15.75">
      <c r="D86" s="148"/>
      <c r="E86" s="148"/>
      <c r="F86" s="149"/>
      <c r="G86" s="16"/>
      <c r="H86" s="17"/>
      <c r="I86" s="17"/>
    </row>
    <row r="87" spans="4:10" ht="15.75">
      <c r="D87" s="148"/>
      <c r="E87" s="148"/>
      <c r="F87" s="145"/>
      <c r="G87" s="17"/>
      <c r="H87" s="17"/>
      <c r="I87" s="17"/>
    </row>
    <row r="88" spans="4:10" ht="15.75">
      <c r="D88" s="146"/>
      <c r="E88" s="146"/>
      <c r="F88" s="147"/>
      <c r="G88" s="15"/>
      <c r="H88" s="15"/>
      <c r="I88" s="15"/>
    </row>
    <row r="89" spans="4:10" ht="15.75">
      <c r="D89" s="146"/>
      <c r="E89" s="146"/>
      <c r="F89" s="147"/>
      <c r="G89" s="15"/>
      <c r="H89" s="15"/>
      <c r="I89" s="15"/>
    </row>
  </sheetData>
  <mergeCells count="82">
    <mergeCell ref="AL66:AN67"/>
    <mergeCell ref="AA67:AA68"/>
    <mergeCell ref="U65:U69"/>
    <mergeCell ref="V65:V69"/>
    <mergeCell ref="W65:W69"/>
    <mergeCell ref="X65:X69"/>
    <mergeCell ref="Z65:Z69"/>
    <mergeCell ref="AB65:AB68"/>
    <mergeCell ref="AC72:AG73"/>
    <mergeCell ref="AI72:AI73"/>
    <mergeCell ref="AJ72:AJ73"/>
    <mergeCell ref="AK72:AK73"/>
    <mergeCell ref="AC65:AC68"/>
    <mergeCell ref="AD65:AD68"/>
    <mergeCell ref="AE66:AE70"/>
    <mergeCell ref="AI66:AK67"/>
    <mergeCell ref="AS68:AT68"/>
    <mergeCell ref="G69:M69"/>
    <mergeCell ref="N69:R69"/>
    <mergeCell ref="AA69:AD69"/>
    <mergeCell ref="AS69:AW69"/>
    <mergeCell ref="O65:O68"/>
    <mergeCell ref="P65:P68"/>
    <mergeCell ref="Q65:Q68"/>
    <mergeCell ref="R65:R68"/>
    <mergeCell ref="S65:S69"/>
    <mergeCell ref="T65:T69"/>
    <mergeCell ref="I65:I67"/>
    <mergeCell ref="J65:J67"/>
    <mergeCell ref="K65:K67"/>
    <mergeCell ref="L65:L67"/>
    <mergeCell ref="M65:M68"/>
    <mergeCell ref="N65:N68"/>
    <mergeCell ref="G68:I68"/>
    <mergeCell ref="J68:L68"/>
    <mergeCell ref="D65:D69"/>
    <mergeCell ref="E65:E69"/>
    <mergeCell ref="F65:F69"/>
    <mergeCell ref="G65:G67"/>
    <mergeCell ref="H65:H67"/>
    <mergeCell ref="AW3:AW6"/>
    <mergeCell ref="AH4:AH6"/>
    <mergeCell ref="AI5:AP5"/>
    <mergeCell ref="AG3:AG6"/>
    <mergeCell ref="AQ3:AQ6"/>
    <mergeCell ref="AR3:AR6"/>
    <mergeCell ref="AS3:AS6"/>
    <mergeCell ref="AT3:AT6"/>
    <mergeCell ref="R2:R5"/>
    <mergeCell ref="S2:S6"/>
    <mergeCell ref="T2:T6"/>
    <mergeCell ref="AU3:AU6"/>
    <mergeCell ref="AV3:AV6"/>
    <mergeCell ref="Z2:Z6"/>
    <mergeCell ref="AA2:AA6"/>
    <mergeCell ref="AB2:AB6"/>
    <mergeCell ref="AC2:AC6"/>
    <mergeCell ref="AD2:AD6"/>
    <mergeCell ref="AA1:AD1"/>
    <mergeCell ref="AE1:AE6"/>
    <mergeCell ref="S1:Z1"/>
    <mergeCell ref="U2:U6"/>
    <mergeCell ref="V2:V6"/>
    <mergeCell ref="W2:W6"/>
    <mergeCell ref="X2:X6"/>
    <mergeCell ref="Y2:Y6"/>
    <mergeCell ref="D1:D5"/>
    <mergeCell ref="E1:E5"/>
    <mergeCell ref="F1:F5"/>
    <mergeCell ref="G1:M1"/>
    <mergeCell ref="N1:R1"/>
    <mergeCell ref="G3:G5"/>
    <mergeCell ref="H3:H5"/>
    <mergeCell ref="I3:I5"/>
    <mergeCell ref="J3:J5"/>
    <mergeCell ref="K3:K5"/>
    <mergeCell ref="L3:L5"/>
    <mergeCell ref="M2:M5"/>
    <mergeCell ref="N2:N5"/>
    <mergeCell ref="O2:O5"/>
    <mergeCell ref="P2:P5"/>
    <mergeCell ref="Q2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мои</vt:lpstr>
      <vt:lpstr>остальные</vt:lpstr>
      <vt:lpstr>1045-3</vt:lpstr>
      <vt:lpstr>1045-4</vt:lpstr>
      <vt:lpstr>1047-1</vt:lpstr>
      <vt:lpstr>10410</vt:lpstr>
    </vt:vector>
  </TitlesOfParts>
  <Company>Политех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hofa</cp:lastModifiedBy>
  <cp:lastPrinted>2011-12-31T16:32:59Z</cp:lastPrinted>
  <dcterms:created xsi:type="dcterms:W3CDTF">2006-10-10T06:56:38Z</dcterms:created>
  <dcterms:modified xsi:type="dcterms:W3CDTF">2012-01-06T13:57:53Z</dcterms:modified>
</cp:coreProperties>
</file>